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usina82-my.sharepoint.com/personal/usina_usina82_onmicrosoft_com/Documents/Documentos/CJU/2022-05_Enauta/Relatório/Databook/ENG/"/>
    </mc:Choice>
  </mc:AlternateContent>
  <xr:revisionPtr revIDLastSave="50" documentId="8_{56062FA1-AEDE-4103-8D4B-FF637696A06F}" xr6:coauthVersionLast="47" xr6:coauthVersionMax="47" xr10:uidLastSave="{5517588C-1CE1-4337-B3B1-3E227A6455AD}"/>
  <bookViews>
    <workbookView xWindow="-120" yWindow="-120" windowWidth="20730" windowHeight="11160" tabRatio="958" xr2:uid="{67B82FEB-BDCF-44F4-B2A3-5257E93F1FCD}"/>
  </bookViews>
  <sheets>
    <sheet name="Sumário" sheetId="7" r:id="rId1"/>
    <sheet name="GRI" sheetId="2" r:id="rId2"/>
    <sheet name="SASB" sheetId="8" r:id="rId3"/>
    <sheet name="TCFD" sheetId="9" r:id="rId4"/>
    <sheet name="PerformanceData" sheetId="10" r:id="rId5"/>
    <sheet name="Materialidade" sheetId="12" r:id="rId6"/>
    <sheet name="Clima" sheetId="11" r:id="rId7"/>
    <sheet name="Ambiental" sheetId="14" r:id="rId8"/>
    <sheet name="Capital Humano" sheetId="13" r:id="rId9"/>
    <sheet name="Segurança" sheetId="15" r:id="rId10"/>
    <sheet name="Comunidades" sheetId="16" r:id="rId11"/>
    <sheet name="Governança" sheetId="18" r:id="rId12"/>
    <sheet name="Compliance" sheetId="17"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0" l="1"/>
  <c r="E56" i="10"/>
  <c r="E54" i="10"/>
  <c r="E55" i="10"/>
  <c r="C98" i="17" l="1"/>
  <c r="C95" i="17"/>
  <c r="C92" i="17"/>
  <c r="C84" i="17"/>
  <c r="E196" i="11" l="1"/>
  <c r="D196" i="11"/>
  <c r="C196" i="11"/>
  <c r="D55" i="15" l="1"/>
  <c r="F55" i="15"/>
  <c r="G55" i="15"/>
  <c r="I55" i="15"/>
  <c r="J55" i="15"/>
  <c r="D56" i="15"/>
  <c r="F56" i="15"/>
  <c r="G56" i="15"/>
  <c r="I56" i="15"/>
  <c r="J56" i="15"/>
  <c r="C56" i="15"/>
  <c r="C55" i="15"/>
  <c r="D52" i="15"/>
  <c r="F52" i="15"/>
  <c r="G52" i="15"/>
  <c r="I52" i="15"/>
  <c r="J52" i="15"/>
  <c r="D53" i="15"/>
  <c r="F53" i="15"/>
  <c r="G53" i="15"/>
  <c r="I53" i="15"/>
  <c r="J53" i="15"/>
  <c r="C53" i="15"/>
  <c r="C52" i="15"/>
  <c r="D49" i="15"/>
  <c r="F49" i="15"/>
  <c r="G49" i="15"/>
  <c r="I49" i="15"/>
  <c r="J49" i="15"/>
  <c r="D50" i="15"/>
  <c r="F50" i="15"/>
  <c r="G50" i="15"/>
  <c r="I50" i="15"/>
  <c r="J50" i="15"/>
  <c r="C50" i="15"/>
  <c r="C49" i="15"/>
  <c r="F46" i="15"/>
  <c r="G46" i="15"/>
  <c r="I46" i="15"/>
  <c r="J46" i="15"/>
  <c r="F47" i="15"/>
  <c r="G47" i="15"/>
  <c r="I47" i="15"/>
  <c r="J47" i="15"/>
  <c r="C47" i="15"/>
  <c r="C46" i="15"/>
  <c r="D43" i="15"/>
  <c r="F43" i="15"/>
  <c r="G43" i="15"/>
  <c r="I43" i="15"/>
  <c r="J43" i="15"/>
  <c r="C43" i="15"/>
  <c r="D44" i="15"/>
  <c r="F44" i="15"/>
  <c r="G44" i="15"/>
  <c r="I44" i="15"/>
  <c r="J44" i="15"/>
  <c r="C44" i="15"/>
  <c r="K54" i="15"/>
  <c r="H54" i="15"/>
  <c r="E54" i="15"/>
  <c r="K51" i="15"/>
  <c r="H51" i="15"/>
  <c r="E51" i="15"/>
  <c r="K48" i="15"/>
  <c r="H48" i="15"/>
  <c r="E48" i="15"/>
  <c r="K45" i="15"/>
  <c r="H45" i="15"/>
  <c r="K42" i="15"/>
  <c r="H42" i="15"/>
  <c r="E42" i="15"/>
  <c r="K41" i="15"/>
  <c r="H41" i="15"/>
  <c r="E41" i="15"/>
  <c r="H52" i="15" l="1"/>
  <c r="K47" i="15"/>
  <c r="K49" i="15"/>
  <c r="H56" i="15"/>
  <c r="K55" i="15"/>
  <c r="E52" i="15"/>
  <c r="K52" i="15"/>
  <c r="H50" i="15"/>
  <c r="H55" i="15"/>
  <c r="E53" i="15"/>
  <c r="K50" i="15"/>
  <c r="K53" i="15"/>
  <c r="E56" i="15"/>
  <c r="E55" i="15"/>
  <c r="H49" i="15"/>
  <c r="K56" i="15"/>
  <c r="H53" i="15"/>
  <c r="E49" i="15"/>
  <c r="K43" i="15"/>
  <c r="E44" i="15"/>
  <c r="E50" i="15"/>
  <c r="H47" i="15"/>
  <c r="H43" i="15"/>
  <c r="K44" i="15"/>
  <c r="E43" i="15"/>
  <c r="K46" i="15"/>
  <c r="H46" i="15"/>
  <c r="H44" i="15"/>
  <c r="C205" i="14" l="1"/>
  <c r="E201" i="14"/>
  <c r="E200" i="14"/>
  <c r="E199" i="14"/>
  <c r="D94" i="14"/>
  <c r="D96" i="14" s="1"/>
  <c r="E94" i="14"/>
  <c r="E96" i="14" s="1"/>
  <c r="C94" i="14"/>
  <c r="J127" i="14"/>
  <c r="E99" i="14" s="1"/>
  <c r="I127" i="14"/>
  <c r="D99" i="14" s="1"/>
  <c r="H127" i="14"/>
  <c r="C99" i="14" s="1"/>
  <c r="D116" i="14"/>
  <c r="D98" i="14" s="1"/>
  <c r="E116" i="14"/>
  <c r="E98" i="14" s="1"/>
  <c r="C116" i="14"/>
  <c r="C98" i="14" s="1"/>
  <c r="E109" i="14"/>
  <c r="D109" i="14"/>
  <c r="C109" i="14"/>
  <c r="C93" i="14" s="1"/>
  <c r="C203" i="14" l="1"/>
  <c r="C204" i="14"/>
  <c r="D101" i="14"/>
  <c r="C96" i="14"/>
  <c r="C101" i="14"/>
  <c r="E101" i="14"/>
  <c r="D68" i="14" l="1"/>
  <c r="C68" i="14"/>
  <c r="E58" i="14"/>
  <c r="D58" i="14"/>
  <c r="C58" i="14"/>
  <c r="C44" i="14"/>
  <c r="D44" i="14"/>
  <c r="K67" i="13" l="1"/>
  <c r="K66" i="13"/>
  <c r="K65" i="13"/>
  <c r="K64" i="13"/>
  <c r="K63" i="13"/>
  <c r="K62" i="13"/>
  <c r="H67" i="13"/>
  <c r="H66" i="13"/>
  <c r="H65" i="13"/>
  <c r="H64" i="13"/>
  <c r="H63" i="13"/>
  <c r="H62" i="13"/>
  <c r="E67" i="13"/>
  <c r="E66" i="13"/>
  <c r="E65" i="13"/>
  <c r="E64" i="13"/>
  <c r="E63" i="13"/>
  <c r="E62" i="13"/>
  <c r="D60" i="13"/>
  <c r="F60" i="13"/>
  <c r="G60" i="13"/>
  <c r="I60" i="13"/>
  <c r="J60" i="13"/>
  <c r="C60" i="13"/>
  <c r="K59" i="13"/>
  <c r="H59" i="13"/>
  <c r="E59" i="13"/>
  <c r="K58" i="13"/>
  <c r="H58" i="13"/>
  <c r="E58" i="13"/>
  <c r="K57" i="13"/>
  <c r="H57" i="13"/>
  <c r="E57" i="13"/>
  <c r="K56" i="13"/>
  <c r="H56" i="13"/>
  <c r="E56" i="13"/>
  <c r="J47" i="13"/>
  <c r="I47" i="13"/>
  <c r="G47" i="13"/>
  <c r="F47" i="13"/>
  <c r="D47" i="13"/>
  <c r="C47" i="13"/>
  <c r="K46" i="13"/>
  <c r="H46" i="13"/>
  <c r="E46" i="13"/>
  <c r="K45" i="13"/>
  <c r="H45" i="13"/>
  <c r="E45" i="13"/>
  <c r="K33" i="13"/>
  <c r="K32" i="13"/>
  <c r="H33" i="13"/>
  <c r="H32" i="13"/>
  <c r="D34" i="13"/>
  <c r="F34" i="13"/>
  <c r="G34" i="13"/>
  <c r="I34" i="13"/>
  <c r="J34" i="13"/>
  <c r="C34" i="13"/>
  <c r="E33" i="13"/>
  <c r="E32" i="13"/>
  <c r="K60" i="13" l="1"/>
  <c r="H60" i="13"/>
  <c r="E60" i="13"/>
  <c r="K34" i="13"/>
  <c r="K47" i="13"/>
  <c r="H47" i="13"/>
  <c r="E34" i="13"/>
  <c r="H34" i="13"/>
  <c r="E47" i="13"/>
  <c r="E158" i="11" l="1"/>
  <c r="D158" i="11"/>
  <c r="C158" i="11"/>
  <c r="D151" i="11"/>
  <c r="E151" i="11"/>
  <c r="C151" i="11"/>
  <c r="D104" i="11" l="1"/>
  <c r="E104" i="11"/>
  <c r="C104" i="11"/>
  <c r="E127" i="11"/>
  <c r="D127" i="11"/>
  <c r="C127" i="11"/>
  <c r="D118" i="11"/>
  <c r="E118" i="11"/>
  <c r="C118" i="11"/>
</calcChain>
</file>

<file path=xl/sharedStrings.xml><?xml version="1.0" encoding="utf-8"?>
<sst xmlns="http://schemas.openxmlformats.org/spreadsheetml/2006/main" count="1734" uniqueCount="953">
  <si>
    <t>Norma GRI</t>
  </si>
  <si>
    <t>Conteúdo</t>
  </si>
  <si>
    <t>Omissões</t>
  </si>
  <si>
    <t>Pacto Global</t>
  </si>
  <si>
    <t>ODS</t>
  </si>
  <si>
    <t>GRI 101 | Fundamentos 2016</t>
  </si>
  <si>
    <t>Conteúdos gerais</t>
  </si>
  <si>
    <t>GRI 102 | Conteúdos gerais 2016</t>
  </si>
  <si>
    <t>Perfil organizacional</t>
  </si>
  <si>
    <t>102-1 | Nome da organização</t>
  </si>
  <si>
    <t>-</t>
  </si>
  <si>
    <t>102-2 | Atividades, marcas, produtos e serviços</t>
  </si>
  <si>
    <t>102-3 | Localização da sede da organização</t>
  </si>
  <si>
    <t>102-5 | Natureza da propriedade e forma jurídica</t>
  </si>
  <si>
    <t>102-6 | Mercados atendidos</t>
  </si>
  <si>
    <t>102-7 | Porte da organização</t>
  </si>
  <si>
    <t>102-8 | Informações sobre empregados e outros trabalhadores</t>
  </si>
  <si>
    <t>102-9 | Cadeia de fornecedores</t>
  </si>
  <si>
    <t>102-10 | Mudanças significativas na organização e em sua cadeia de fornecedores</t>
  </si>
  <si>
    <t>102-11 | Princípio ou abordagem da precaução</t>
  </si>
  <si>
    <t>102-12 | Iniciativas externas</t>
  </si>
  <si>
    <t>102-13 | Participação em associações</t>
  </si>
  <si>
    <t>Estratégia</t>
  </si>
  <si>
    <t>102-14 | Declaração do mais alto executivo</t>
  </si>
  <si>
    <t>102-15 | Principais impactos, riscos e oportunidades</t>
  </si>
  <si>
    <t>Ética e integridade</t>
  </si>
  <si>
    <t>102-16 | Valores, princípios, normas e códigos de comportamento</t>
  </si>
  <si>
    <t>102-17 | Mecanismos para orientações e preocupações referentes a ética</t>
  </si>
  <si>
    <t>Governança</t>
  </si>
  <si>
    <t>102-18 | Estrutura de governança</t>
  </si>
  <si>
    <t>102-19 | Delegação de autoridade</t>
  </si>
  <si>
    <t>102-20 | Responsabilidade de cargos e funções de nível executivo por tópicos econômicos, ambientais e sociais</t>
  </si>
  <si>
    <t>102-22 | Composição do mais alto órgão de governança e dos seus comitês</t>
  </si>
  <si>
    <t>102-23 | Presidente do mais alto órgão de governança</t>
  </si>
  <si>
    <t>102-24 | Seleção e nomeação para o mais alto órgão de governança</t>
  </si>
  <si>
    <t>102-25 | Conflitos de interesse</t>
  </si>
  <si>
    <t>102-26 | Papel desempenhado pelo mais alto órgão de governança na definição de propósito, valores e estratégia</t>
  </si>
  <si>
    <t xml:space="preserve">102-27 | Conhecimento coletivo do mais alto órgão de governança </t>
  </si>
  <si>
    <t>102-28 | Avaliação do desempenho do mais alto órgão de governança</t>
  </si>
  <si>
    <t>102-29 | Identificação e gestão de impactos econômicos, ambientais e sociais</t>
  </si>
  <si>
    <t>102-30 | Eficácia dos processos de gestão de risco</t>
  </si>
  <si>
    <t>102-31 | Análise de tópicos econômicos, ambientais e sociais</t>
  </si>
  <si>
    <t>102-32 | Papel desempenhado pelo mais alto órgão de governança no relato de sustentabilidade</t>
  </si>
  <si>
    <t>102-33 | Comunicação de preocupações cruciais</t>
  </si>
  <si>
    <t>102-34 | Natureza e número total de preocupações cruciais</t>
  </si>
  <si>
    <t>102-35 | Políticas de remuneração</t>
  </si>
  <si>
    <t>102-36 | Processo para determinação da remuneração</t>
  </si>
  <si>
    <t>102-38 | Proporção da remuneração total anual</t>
  </si>
  <si>
    <t xml:space="preserve">102-39 | Proporção do aumento percentual na remuneração total anual </t>
  </si>
  <si>
    <t>102-41 | Acordos de negociação coletiva</t>
  </si>
  <si>
    <t>102-44 | Principais preocupações e tópicos levantados</t>
  </si>
  <si>
    <t>Práticas de relato</t>
  </si>
  <si>
    <t>102-45 | Entidades incluídas nas demonstrações financeiras consolidadas</t>
  </si>
  <si>
    <t>102-46 | Definição do conteúdo do relatório e dos Limites de tópicos</t>
  </si>
  <si>
    <t>102-47 | Lista de tópicos materiais</t>
  </si>
  <si>
    <t>102-48 | Reformulações de informações</t>
  </si>
  <si>
    <t>102-49 | Alterações no relato</t>
  </si>
  <si>
    <t>102-50 | Período coberto pelo relatório</t>
  </si>
  <si>
    <t>102-51 | Data do relatório mais recente</t>
  </si>
  <si>
    <t>102-52 | Ciclo de emissão de relatórios</t>
  </si>
  <si>
    <t>102-53 | Contato para perguntas sobre o relatório</t>
  </si>
  <si>
    <t>102-54 | Declarações de relato em conformidade com as Normas GRI</t>
  </si>
  <si>
    <t>102-56 | Verificação externa</t>
  </si>
  <si>
    <t>GRI 103 | Forma de gestão 2016</t>
  </si>
  <si>
    <t>103-1 | Explicação do tópico material e seu Limite</t>
  </si>
  <si>
    <t>103-2 | Forma de gestão e seus componentes</t>
  </si>
  <si>
    <t>103-3 | Avaliação da forma de gestão</t>
  </si>
  <si>
    <t>8 e 9</t>
  </si>
  <si>
    <t>GRI 202 | Presença no mercado 2016</t>
  </si>
  <si>
    <t>202-1 | Proporção entre o salário mais baixo e o salário mínimo local, com discriminação por gênero</t>
  </si>
  <si>
    <t>202-2 | Proporção de membros da diretoria contratados na comunidade local</t>
  </si>
  <si>
    <t>GRI 203 | Impactos econômicos indiretos 2016</t>
  </si>
  <si>
    <t>203-1 | Investimentos em infraestrutura e apoio a serviços</t>
  </si>
  <si>
    <t>203-2 | Impactos econômicos indiretos significativos</t>
  </si>
  <si>
    <t>204-1 | Proporção de gastos com fornecedores locais</t>
  </si>
  <si>
    <t>GRI 205 | Combate à corrupção 2016</t>
  </si>
  <si>
    <t>205-1 | Operações avaliadas quanto a riscos relacionados à corrupção</t>
  </si>
  <si>
    <t>205-2 | Comunicação e capacitação em políticas e procedimentos de combate à corrupção</t>
  </si>
  <si>
    <t>205-3 | Casos confirmados de corrupção e ações tomadas</t>
  </si>
  <si>
    <t>7 e 8</t>
  </si>
  <si>
    <t>GRI 302 | Energia 2016</t>
  </si>
  <si>
    <t>302-1 | Consumo de energia dentro da organização</t>
  </si>
  <si>
    <t>302-2 | Consumo de energia fora da organização</t>
  </si>
  <si>
    <t>302-3 | Intensidade energética</t>
  </si>
  <si>
    <t>302-4 | Redução do consumo de energia</t>
  </si>
  <si>
    <t>GRI 303 | Água e efluentes 2018</t>
  </si>
  <si>
    <t>303-1 | Interações com a água como um recurso compartilhado</t>
  </si>
  <si>
    <t>303-2 | Gestão de impactos relacionados ao descarte de água</t>
  </si>
  <si>
    <t>303-3 | Captação de água</t>
  </si>
  <si>
    <t>303-4 | Descarte de água</t>
  </si>
  <si>
    <t>303-5 | Consumo de água</t>
  </si>
  <si>
    <t>GRI 304 | Biodiversidade 2016</t>
  </si>
  <si>
    <t>304-1 | Unidades operacionais próprias, arrendadas ou geridas dentro ou nas adjacências de áreas de proteção ambiental e áreas de alto valor de biodiversidade situadas fora de áreas de proteção ambiental</t>
  </si>
  <si>
    <t>304-2 | Impactos significativos de atividades, produtos e serviços na biodiversidade</t>
  </si>
  <si>
    <t>304-3 | Habitats protegidos ou restaurados</t>
  </si>
  <si>
    <t>304-4 | Espécies incluídas na lista vermelha da IUCN e em listas nacionais de conservação com habitats em áreas afetadas por operações da organização</t>
  </si>
  <si>
    <t>GRI 305 | Emissões 2016</t>
  </si>
  <si>
    <t>305-1 | Emissões diretas (Escopo 1) de gases de efeito estufa (GEE)</t>
  </si>
  <si>
    <t>305-2 | Emissões indiretas (Escopo 2) de gases de efeito estufa (GEE) provenientes da aquisição de energia</t>
  </si>
  <si>
    <t>305-3 | Outras emissões indiretas (Escopo 3) de gases de efeito estufa (GEE)</t>
  </si>
  <si>
    <t>305-4 | Intensidade de emissões de gases de efeito estufa (GEE)</t>
  </si>
  <si>
    <t>305-5 | Redução de emissões de gases de efeito estufa (GEE)</t>
  </si>
  <si>
    <t>305-6 | Emissões de substâncias destruidoras da camada de ozônio (SDO)</t>
  </si>
  <si>
    <t>305-7 | Emissões de NOx, SOx e outras emissões atmosféricas significativas</t>
  </si>
  <si>
    <t>GRI 306 | Resíduos 2020</t>
  </si>
  <si>
    <t>306-1 | Geração de resíduos e impactos significativos relacionados a resíduos</t>
  </si>
  <si>
    <t>306-2 | Gestão de impactos significativos relacionados a resíduos</t>
  </si>
  <si>
    <t>306-3 | Resíduos gerados</t>
  </si>
  <si>
    <t>306-4 | Resíduos não destinados para disposição final</t>
  </si>
  <si>
    <t>306-5 | Resíduos destinados para disposição final</t>
  </si>
  <si>
    <t>GRI 307 | Conformidade ambiental 2016</t>
  </si>
  <si>
    <t>307-1 | Não conformidade com leis e regulamentos ambientais</t>
  </si>
  <si>
    <t>GRI 308 | Avaliação ambiental de fornecedores 2016</t>
  </si>
  <si>
    <t>308-1 | Novos fornecedores selecionados com base em critérios ambientais</t>
  </si>
  <si>
    <t>308-2 | Impactos ambientais negativos na cadeia de fornecedores e medidas tomadas</t>
  </si>
  <si>
    <t>GRI 401 | Emprego 2016</t>
  </si>
  <si>
    <t>401-1 | Novas contratações e rotatividade de empregados</t>
  </si>
  <si>
    <t>401-2 | Benefícios oferecidos a empregados em tempo integral que não são oferecidos a empregados temporários ou de período parcial</t>
  </si>
  <si>
    <t>401-3 | Licença maternidade/paternidade</t>
  </si>
  <si>
    <t>GRI 403 | Saúde e segurança do trabalho 2018</t>
  </si>
  <si>
    <t>403-1 | Sistema de gestão de saúde e segurança do trabalho</t>
  </si>
  <si>
    <t>403-2 | Identificação de periculosidade, avaliação de riscos e investigação de incidentes</t>
  </si>
  <si>
    <t>403-3 | Serviços de saúde do trabalho</t>
  </si>
  <si>
    <t>403-4 | Participação dos trabalhadores, consulta e comunicação aos trabalhadores referentes a saúde e segurança do trabalho</t>
  </si>
  <si>
    <t>403-5 | Capacitação de trabalhadores em saúde e segurança do trabalho</t>
  </si>
  <si>
    <t>403-6 | Promoção da saúde do trabalhador</t>
  </si>
  <si>
    <t>403-7 | Prevenção e mitigação de impactos na saúde e segurança do trabalho diretamente vinculados com relações de negócios</t>
  </si>
  <si>
    <t>403-8 | Trabalhadores cobertos por um sistema de gestão de saúde e segurança do trabalho</t>
  </si>
  <si>
    <t>403-9 | Acidentes de trabalho</t>
  </si>
  <si>
    <t>403-10 | Doenças profissionais</t>
  </si>
  <si>
    <t>GRI 404 | Capacitação e educação 2016</t>
  </si>
  <si>
    <t>404-1 | Média de horas de capacitação por ano, por empregado</t>
  </si>
  <si>
    <t>404-2 | Programas para o aperfeiçoamento de competências dos empregados e de assistência para transição de carreira</t>
  </si>
  <si>
    <t>404-3 | Percentual de empregados que recebem avaliações regulares de desempenho e de desenvolvimento de carreira</t>
  </si>
  <si>
    <t>GRI 405 | Diversidade e igualdade de oportunidades 2016</t>
  </si>
  <si>
    <t>405-1 | Diversidade em órgãos de governança e empregados</t>
  </si>
  <si>
    <t>405-2 | Proporção entre o salário-base e a remuneração recebidos pelas mulheres e aqueles recebidos pelos homens</t>
  </si>
  <si>
    <t>GRI 406 | Não discriminação 2016</t>
  </si>
  <si>
    <t>406-1 | Casos de discriminação e medidas corretivas tomadas</t>
  </si>
  <si>
    <t>GRI 407 | Liberdade sindical e negociação coletiva 2016</t>
  </si>
  <si>
    <t>407-1 | Operações e fornecedores em que o direito à liberdade sindical e à negociação coletiva pode estar em risco</t>
  </si>
  <si>
    <t>GRI 408 | Trabalho infantil 2016</t>
  </si>
  <si>
    <t>408-1 | Operações e fornecedores com risco significativo de casos de trabalho infantil</t>
  </si>
  <si>
    <t>GRI 409 | Trabalho forçado ou análogo ao escravo 2016</t>
  </si>
  <si>
    <t>409-1 | Operações e fornecedores com risco significativo de casos de trabalho forçado ou análogo ao escravo</t>
  </si>
  <si>
    <t>GRI 411 | Direitos de povos indígenas 2016</t>
  </si>
  <si>
    <t>411-1 | Casos de violação de direitos de povos indígenas</t>
  </si>
  <si>
    <t>GRI 413 | Comunidades locais 2016</t>
  </si>
  <si>
    <t>413-1 | Operações com engajamento, avaliações de impacto e programas de desenvolvimento voltados à comunidade local</t>
  </si>
  <si>
    <t>413-2 | Operações com impactos negativos significativos – reais e potenciais – nas comunidades locais</t>
  </si>
  <si>
    <t>GRI 414 | Avaliação social de fornecedores 2016</t>
  </si>
  <si>
    <t>414-1 | Novos fornecedores selecionados com base em critérios sociais</t>
  </si>
  <si>
    <t>414-2 | Impactos sociais negativos na cadeia de fornecedores e medidas tomadas</t>
  </si>
  <si>
    <t>GRI 419 | Conformidade socioeconômica 2016</t>
  </si>
  <si>
    <t>419-1 | Não conformidade com leis e regulamentos na área socioeconômica</t>
  </si>
  <si>
    <t>102-4 | Local de operações</t>
  </si>
  <si>
    <t>102-55 | Sumário de conteúdo da GRI</t>
  </si>
  <si>
    <t>302-5 | Reduções nos requisitos energéticos de produtos e serviços</t>
  </si>
  <si>
    <t>Tópico material | Mudanças climáticas e transição energética</t>
  </si>
  <si>
    <t>Resposta</t>
  </si>
  <si>
    <t>Tópico material | Segurança das operações e das pessoas</t>
  </si>
  <si>
    <t>Tópico material | Governança e estratégia</t>
  </si>
  <si>
    <t>Tópico material | Conduta ética e conformidade legal</t>
  </si>
  <si>
    <t>Tópico material | Conhecimento e cultura corporativa</t>
  </si>
  <si>
    <t>Tópico material | Diversidade e inclusão</t>
  </si>
  <si>
    <t>Tópico material | Gestão ambiental</t>
  </si>
  <si>
    <t>Tópico material | Desenvolvimento das comunidades</t>
  </si>
  <si>
    <t>SASB Standard | Óleo e Gás - Exploração e Produção</t>
  </si>
  <si>
    <t>Tópico SASB</t>
  </si>
  <si>
    <t>Código SASB</t>
  </si>
  <si>
    <t>Métricas solicitadas pelo SASB</t>
  </si>
  <si>
    <t>EM-EP-110a.1</t>
  </si>
  <si>
    <t>EM-EP-110a.2</t>
  </si>
  <si>
    <t>EM-EP-110a.3</t>
  </si>
  <si>
    <t>EM-EP-120a.1</t>
  </si>
  <si>
    <t>EM-EP-140a.1</t>
  </si>
  <si>
    <t>EM-EP-140a.2</t>
  </si>
  <si>
    <t>EM-EP-140a.3</t>
  </si>
  <si>
    <t>EM-EP-140a.4</t>
  </si>
  <si>
    <t>EM-EP-160a.1</t>
  </si>
  <si>
    <t>EM-EP-160a.2</t>
  </si>
  <si>
    <t>EM-EP-160a.3</t>
  </si>
  <si>
    <t>EM-EP-210a.1</t>
  </si>
  <si>
    <t>EM-EP-210a.2</t>
  </si>
  <si>
    <t>EM-EP-210a.3</t>
  </si>
  <si>
    <t>EM-EP-210b.1</t>
  </si>
  <si>
    <t>EM-EP-210b.2</t>
  </si>
  <si>
    <t>EM-EP-320a.1</t>
  </si>
  <si>
    <t>EM-EP-320a.2</t>
  </si>
  <si>
    <t>EM-EP-420a.1</t>
  </si>
  <si>
    <t>EM-EP-420a.2</t>
  </si>
  <si>
    <t>EM-EP-420a.3</t>
  </si>
  <si>
    <t>EM-EP-420a.4</t>
  </si>
  <si>
    <t>EM-EP-510a.1</t>
  </si>
  <si>
    <t>EM-EP-510a.2</t>
  </si>
  <si>
    <t>EM-EP-530a.1</t>
  </si>
  <si>
    <t>EM-EP-540a.1</t>
  </si>
  <si>
    <t>EM-EP-540a.2</t>
  </si>
  <si>
    <t>EM-EP-000.A</t>
  </si>
  <si>
    <t>EM-EP-000.B</t>
  </si>
  <si>
    <t>EM-EP-000.C</t>
  </si>
  <si>
    <t>Emissões de gases de efeito estufa</t>
  </si>
  <si>
    <t>Qualidade do ar</t>
  </si>
  <si>
    <t>Gestão da água</t>
  </si>
  <si>
    <t>Impactos na biodiversidade</t>
  </si>
  <si>
    <t>Segurança, direitos humanos e direitos de povos indígenas</t>
  </si>
  <si>
    <t>Relações com a comunidade</t>
  </si>
  <si>
    <t>Saúde e segurança da força de trabalho</t>
  </si>
  <si>
    <t>Avaliação de reservas e despesas de capital</t>
  </si>
  <si>
    <t>Ética e transparência nos negócios</t>
  </si>
  <si>
    <t>Gestão do ambiente legal e regulatório</t>
  </si>
  <si>
    <t>Gestão do risco de acidente crítico</t>
  </si>
  <si>
    <t>Métricas de atividade</t>
  </si>
  <si>
    <t>Emissões globais brutas do escopo 1, porcentagem de metano, porcentagem coberta por regulamentos de limitação de emissões</t>
  </si>
  <si>
    <t>Quantidade de emissões globais brutas de escopo 1 de: (1) hidrocarbonetos queimados, (2) outra combustão, (3) emissões de processo, (4) outras emissões ventiladas e (5) emissões fugitivas</t>
  </si>
  <si>
    <t>Discussão da estratégia ou plano de longo e curto prazo para gerenciar as emissões do escopo 1, metas de redução de emissões e uma análise do desempenho em relação a essas metas</t>
  </si>
  <si>
    <t>(1) Total de água doce retirada, (2) total de água doce consumida, porcentagem de cada em regiões com estresse hídrico de linha de base alto ou extremamente alto</t>
  </si>
  <si>
    <t>Volume de água produzida e refluxo gerado; porcentagem (1) descartada, (2) injetada, (3) reciclada; teor de hidrocarbonetos na água descartada</t>
  </si>
  <si>
    <t>Porcentagem de poços fraturados hidraulicamente para os quais há divulgação pública de todos os produtos químicos de fluido de fraturamento usados</t>
  </si>
  <si>
    <t>Porcentagem de locais de fraturamento hidráulico em que a qualidade da água subterrânea ou superficial se deteriorou em comparação com uma linha de base</t>
  </si>
  <si>
    <t>Descrição das políticas e práticas de gestão ambiental para sites ativos</t>
  </si>
  <si>
    <t>Número e volume agregado de derramamentos de hidrocarbonetos, volume no Ártico, volume que impacta as linhas costeiras com classificações ESI de 8 a 10 e volume recuperado</t>
  </si>
  <si>
    <t>Porcentagem de reservas (1) provadas e (2) prováveis dentro de ou perto de locais com status de conservação protegido ou habitat de espécies ameaçadas</t>
  </si>
  <si>
    <t>Porcentagem de reservas (1) provadas e (2) prováveis em ou perto de áreas de conflito</t>
  </si>
  <si>
    <t>Porcentagem de reservas (1) provadas e (2) prováveis em ou perto de terras indígenas</t>
  </si>
  <si>
    <t>Discussão do processo para gerenciar riscos e oportunidades associados aos direitos e interesses da comunidade</t>
  </si>
  <si>
    <t>Número e duração dos atrasos não técnicos</t>
  </si>
  <si>
    <t>(1) Taxa total de incidentes registráveis (TRIR), (2) taxa de fatalidade, (3) taxa de frequência de quase acidentes (NMFR) e (4) horas médias de treinamento de saúde, segurança e resposta a emergências para (a) empregados em tempo integral, (b) empregados contratados e (c) empregados de curta duração</t>
  </si>
  <si>
    <t>Discussão de sistemas de gestão usados para integrar uma cultura de segurança em todo o ciclo de vida de exploração e produção</t>
  </si>
  <si>
    <t>Sensibilidade dos níveis de reserva de hidrocarbonetos a cenários de projeção de preços futuros que contabilizam um preço para as emissões de carbono</t>
  </si>
  <si>
    <t>Emissões estimadas de dióxido de carbono incorporadas em reservas provadas de hidrocarbonetos</t>
  </si>
  <si>
    <t>Valor investido em energia renovável, receita gerada pela venda de energia renovável</t>
  </si>
  <si>
    <t>Discussão de como o preço e a demanda por hidrocarbonetos e/ou a regulação climática influenciam a estratégia de investimento de capital para exploração, aquisição e desenvolvimento de ativos</t>
  </si>
  <si>
    <t>Porcentagem de reservas (1) provadas e (2) prováveis em países que têm as 20 classificações mais baixas no Índice de Percepção de Corrupção da Transparência Internacional</t>
  </si>
  <si>
    <t>Descrição do sistema de gestão para prevenção de corrupção e suborno em toda a cadeia de valor</t>
  </si>
  <si>
    <t>Discussão de posições corporativas relacionadas a regulamentações governamentais e/ou propostas de políticas que abordam fatores ambientais e sociais que afetam o setor</t>
  </si>
  <si>
    <t>Taxas de Evento de Segurança de Processo (PSE) para Perda de Contenção Primária (LOPC) de maior consequência (Tier 1)</t>
  </si>
  <si>
    <t>Produção de: (1) petróleo, (2) gás natural, (3) óleo sintético e (4) gás sintético</t>
  </si>
  <si>
    <t>Recomendações TCFD</t>
  </si>
  <si>
    <t>a) Descreva como o Conselho supervisiona os riscos e oportunidades relacionados às mudanças climáticas.</t>
  </si>
  <si>
    <t>b) Descreva o papel do Conselho na avaliação e gestão de riscos e oportunidades relacionados às mudanças climáticas.</t>
  </si>
  <si>
    <t>a) Descreva os riscos e oportunidades relacionados às mudanças climáticas que a organização identificou no curto, médio e longo prazos.</t>
  </si>
  <si>
    <t>b) Descreva os impactos dos riscos e oportunidades relacionados às mudanças climáticas sobre os negócios, a estratégia e o planejamento financeiro da organização.</t>
  </si>
  <si>
    <t>c) Descreva a resiliência da estratégia da organização, considerando diferentes cenários de mudanças climáticas, incluindo um cenário de 2°C ou menos.</t>
  </si>
  <si>
    <t>Gestão de riscos</t>
  </si>
  <si>
    <t>a) Descreva os processos utilizados pela organização para identificar e avaliar os riscos relacionados às mudanças climáticas.</t>
  </si>
  <si>
    <t>b) Descreva os processos utilizados pela organização para gerenciar os riscos relacionados às mudanças climáticas.</t>
  </si>
  <si>
    <t>c) Descreva como os processos utilizados pela organização para identificar, avaliar e gerenciar os riscos relacionados às mudanças climáticas são integrados à gestão geral de riscos da organização.</t>
  </si>
  <si>
    <t>a) Informe as métricas utilizadas pela organização para avaliar os riscos e oportunidades relacionados às mudanças climáticas de acordo com sua estratégia e seu processo de gestão de riscos.</t>
  </si>
  <si>
    <t>Métricas e metas</t>
  </si>
  <si>
    <t>b) Informe as emissões de gases de efeito estufa de Escopo 1, Escopo 2 e, se for o caso, Escopo 3, e os riscos relacionados a elas.</t>
  </si>
  <si>
    <t>c) Descreva as metas utilizadas pela organização para gerenciar os riscos e oportunidades relacionados às mudanças climáticas, e o desempenho com relação às metas.</t>
  </si>
  <si>
    <t>Key Performance Indicator (KPI)</t>
  </si>
  <si>
    <t>Variação</t>
  </si>
  <si>
    <t>% emissões de escopo 1 oriundas de outras formas de combustão</t>
  </si>
  <si>
    <t>% emissões de escopo 1 oriundas de emissões fugitivas</t>
  </si>
  <si>
    <t>Emissões de GEE de escopo 3 (tCO2e)</t>
  </si>
  <si>
    <t>Emissões</t>
  </si>
  <si>
    <t>-9,5 p.p.</t>
  </si>
  <si>
    <t>83,1%</t>
  </si>
  <si>
    <t>- 2,7 p.p.</t>
  </si>
  <si>
    <t>27,6</t>
  </si>
  <si>
    <t>Energia</t>
  </si>
  <si>
    <t>Consumo total de energia (MWh)</t>
  </si>
  <si>
    <t>% energia oriunda da queima de combustíveis</t>
  </si>
  <si>
    <t>% energia oriunda da aquisição de eletricidade</t>
  </si>
  <si>
    <t>Impactos ecológicos e biodiversidade</t>
  </si>
  <si>
    <t>Número de multas ambientais</t>
  </si>
  <si>
    <t>Valor monetário de multas ambientais (R$)</t>
  </si>
  <si>
    <t>Número de vazamentos/derramamentos</t>
  </si>
  <si>
    <t>Resíduos perigosos gerados (t)</t>
  </si>
  <si>
    <t>Resíduos não perigosos gerados (t)</t>
  </si>
  <si>
    <t>Total de resíduos gerados (t)</t>
  </si>
  <si>
    <t>% resíduos destinados a métodos de reciclagem e reaproveitamento</t>
  </si>
  <si>
    <t>2,0 p.p.</t>
  </si>
  <si>
    <t>% de resíduos destinados para disposição final (aterro e incineração)</t>
  </si>
  <si>
    <t>-2,5 p.p.</t>
  </si>
  <si>
    <t>% resíduos armazenados aguardando destinação</t>
  </si>
  <si>
    <t>0,4 p.p.</t>
  </si>
  <si>
    <t>Materiais e resíduos</t>
  </si>
  <si>
    <t>Água</t>
  </si>
  <si>
    <t>% água captada no mar</t>
  </si>
  <si>
    <t>0,2 p.p.</t>
  </si>
  <si>
    <t>% água captada para unidades administrativas em terra</t>
  </si>
  <si>
    <t>-0,2 p.p.</t>
  </si>
  <si>
    <t>% efluentes descartados no mar</t>
  </si>
  <si>
    <t>54,3 p.p.</t>
  </si>
  <si>
    <t>% efluentes destinados para tratamento em terra</t>
  </si>
  <si>
    <t>-54,3 p.p.</t>
  </si>
  <si>
    <t>Quantidade de hidrocarbonetos nas descargas de efluentes (t)</t>
  </si>
  <si>
    <t>Número de acidentes sem afastamento (colaboradores e terceiros)</t>
  </si>
  <si>
    <t>Número de acidentes com afastamento (colaboradores e terceiros)</t>
  </si>
  <si>
    <t>Taxa de acidentes registráveis (TRIR) para terceiros</t>
  </si>
  <si>
    <t>Taxa de acidentes registráveis (TRIR) para colaboradores e terceiros</t>
  </si>
  <si>
    <t>Taxa de acidentes com afastamento (LTIR) para colaboradores e terceiros</t>
  </si>
  <si>
    <t>Inspeções de segurança realizadas</t>
  </si>
  <si>
    <t>Simulados de emergência realizados</t>
  </si>
  <si>
    <t>Eventos de segurança de processo de maior consequência (Tier 1)</t>
  </si>
  <si>
    <t>Saúde e segurança</t>
  </si>
  <si>
    <t>Diversidade</t>
  </si>
  <si>
    <t>% mulheres no quadro funcional</t>
  </si>
  <si>
    <t>1,5 p.p.</t>
  </si>
  <si>
    <t>% mulheres em cargos de liderança (supervisão, coordenação, gerência e diretoria)</t>
  </si>
  <si>
    <t>1,0 p.p.</t>
  </si>
  <si>
    <t>% pessoas com deficiência no quadro funcional</t>
  </si>
  <si>
    <t>0,0 p.p.</t>
  </si>
  <si>
    <t>Proporção da remuneração média das mulheres em relação aos homens nos cargos de supervisão, coordenação e gerência</t>
  </si>
  <si>
    <t>Número de colaboradores</t>
  </si>
  <si>
    <t>% colaboradores cobertos por acordos coletivos</t>
  </si>
  <si>
    <t>% colaboradores com mais de 10 anos de experiência no setor</t>
  </si>
  <si>
    <t>2 p.p.</t>
  </si>
  <si>
    <t>% colaboradores com ensino superior completo ou MBA</t>
  </si>
  <si>
    <t>% colaboradores com mestrado ou doutorado</t>
  </si>
  <si>
    <t>-4 p.p.</t>
  </si>
  <si>
    <t>Contratações</t>
  </si>
  <si>
    <t>Desligamentos</t>
  </si>
  <si>
    <t>Taxa de rotatividade</t>
  </si>
  <si>
    <t>12,2 p.p.</t>
  </si>
  <si>
    <t>Total de horas de treinamento</t>
  </si>
  <si>
    <t>Média de horas de treinamento por colaborador</t>
  </si>
  <si>
    <t>Capital humano</t>
  </si>
  <si>
    <t>% unidades com programas de avaliação de impactos, engajamento das comunidades e desenvolvimento local</t>
  </si>
  <si>
    <t>Investimentos sociais (R$ mil)</t>
  </si>
  <si>
    <t>Comunidades</t>
  </si>
  <si>
    <t>Fornecedores qualificados</t>
  </si>
  <si>
    <t>Dispêndios com fornecedores críticos (R$ bilhões)</t>
  </si>
  <si>
    <t>% representatividade dos fornecedores críticos sobre o total de dispêndios</t>
  </si>
  <si>
    <t>17 p.p.</t>
  </si>
  <si>
    <t>% fornecedores críticos cuja contratação incluiu critérios sociais e ambientais (documentação e questionário)</t>
  </si>
  <si>
    <t>Número de auditorias realizadas</t>
  </si>
  <si>
    <t>% fornecedores críticos envolvidos diretamente no Campo de Atlanta auditados</t>
  </si>
  <si>
    <t>21 p.p.</t>
  </si>
  <si>
    <t>% fornecedores com não conformidades identificadas nas auditorias</t>
  </si>
  <si>
    <t>12,7 p.p.</t>
  </si>
  <si>
    <t>Fornecedores</t>
  </si>
  <si>
    <t>% operações avaliadas quanto a riscos relacionados a corrupção</t>
  </si>
  <si>
    <t>Colaboradores treinados em políticas e práticas anticorrupção</t>
  </si>
  <si>
    <t>Casos de corrupção confirmados</t>
  </si>
  <si>
    <t>Doações a políticos, partidos ou candidatos a cargos públicos (R$)</t>
  </si>
  <si>
    <t>Gestão de riscos e controles internos</t>
  </si>
  <si>
    <t>Membros do Comitê de Auditoria Estatutário (CAE)</t>
  </si>
  <si>
    <t>% membros independentes do CAE</t>
  </si>
  <si>
    <t>% mulheres no CAE</t>
  </si>
  <si>
    <t>Reuniões do CAE realizadas</t>
  </si>
  <si>
    <t>% comparecimento dos membros às reuniões</t>
  </si>
  <si>
    <t>Membros do Conselho de Administração (CA)</t>
  </si>
  <si>
    <t>% membros independentes do CA</t>
  </si>
  <si>
    <t>% mulheres no CA</t>
  </si>
  <si>
    <t>Reuniões do CA realizadas</t>
  </si>
  <si>
    <t>Governança corporativa</t>
  </si>
  <si>
    <t>Boas práticas ESG</t>
  </si>
  <si>
    <t>Certificação do Sistema de Gestão Integrado nas normas ISO 9001 (qualidade), ISO 14001 (meio ambiente) e ISO 45001 (saúde e segurança)</t>
  </si>
  <si>
    <t>Qualificação dos colaboradores em sustentabilidade, por meio de iniciativas como o Workshop ESG (66% do quadro funcional treinado em 2021) e o curso on-line de Diversidade e Inclusão (80 participantes no último ano, incluindo nove fornecedores e um terceiro)</t>
  </si>
  <si>
    <t>Política corporativa que abrange aspectos de água e biodiversidade e realização de avaliações de impactos na biodiversidade</t>
  </si>
  <si>
    <t>Política corporativa que abrange os temas de mudanças climáticas e eficiência energética e práticas para discussão e priorização de riscos e oportunidades nesse âmbito</t>
  </si>
  <si>
    <t>Programas para a redução de emissões de GEE com foco na eficiência operacional e do consumo de energia</t>
  </si>
  <si>
    <t>Política corporativa que abrange a gestão de resíduos e práticas para reduzir a destinação para aterro e incineração</t>
  </si>
  <si>
    <t>Política corporativa que abrange as temáticas de equidade, treinamentos e remuneração justa</t>
  </si>
  <si>
    <t>Política que abrange os temas de direitos humanos e comunidades locais, com procedimento específico para os investimentos sociais privados</t>
  </si>
  <si>
    <t>Política que abrange aspectos de saúde e segurança do trabalho e práticas para a promoção do tema nas operações e na cadeia de fornecedores</t>
  </si>
  <si>
    <t>Práticas para a seleção de fornecedores com critérios sociais e ambientais e para o monitoramento de fornecedores críticos, incluindo auditorias in loco</t>
  </si>
  <si>
    <t>Realização periódica de avaliação de desempenho do Conselho de Administração</t>
  </si>
  <si>
    <t>Enauta Participações S.A.</t>
  </si>
  <si>
    <t>A sede da Enauta localiza-se no Rio de Janeiro (RJ).</t>
  </si>
  <si>
    <t>A Enauta comercializa óleo e gás no Brasil por meio de contratos de longo prazo com empresas da cadeia de óleo e gás, que beneficiam os produtos para posterior aplicação pelos consumidores finais.</t>
  </si>
  <si>
    <r>
      <t xml:space="preserve">102-21 | Consulta a </t>
    </r>
    <r>
      <rPr>
        <i/>
        <sz val="10"/>
        <color theme="1"/>
        <rFont val="Abadi"/>
        <family val="2"/>
      </rPr>
      <t>stakeholders</t>
    </r>
    <r>
      <rPr>
        <sz val="10"/>
        <color theme="1"/>
        <rFont val="Abadi"/>
        <family val="2"/>
      </rPr>
      <t xml:space="preserve"> sobre tópicos econômicos, ambientais e sociais</t>
    </r>
  </si>
  <si>
    <r>
      <t xml:space="preserve">102-37 | Envolvimento dos </t>
    </r>
    <r>
      <rPr>
        <i/>
        <sz val="10"/>
        <color theme="1"/>
        <rFont val="Abadi"/>
        <family val="2"/>
      </rPr>
      <t>stakeholders</t>
    </r>
    <r>
      <rPr>
        <sz val="10"/>
        <color theme="1"/>
        <rFont val="Abadi"/>
        <family val="2"/>
      </rPr>
      <t xml:space="preserve"> na remuneração</t>
    </r>
  </si>
  <si>
    <r>
      <t xml:space="preserve">102-40 | Lista de grupos de </t>
    </r>
    <r>
      <rPr>
        <i/>
        <sz val="10"/>
        <color theme="1"/>
        <rFont val="Abadi"/>
        <family val="2"/>
      </rPr>
      <t>stakeholders</t>
    </r>
  </si>
  <si>
    <r>
      <t xml:space="preserve">102-42 | Identificação e seleção de </t>
    </r>
    <r>
      <rPr>
        <i/>
        <sz val="10"/>
        <color theme="1"/>
        <rFont val="Abadi"/>
        <family val="2"/>
      </rPr>
      <t>stakeholders</t>
    </r>
  </si>
  <si>
    <r>
      <t xml:space="preserve">102-43 | Abordagem para engajamento de </t>
    </r>
    <r>
      <rPr>
        <i/>
        <sz val="10"/>
        <color theme="1"/>
        <rFont val="Abadi"/>
        <family val="2"/>
      </rPr>
      <t>stakeholders</t>
    </r>
  </si>
  <si>
    <r>
      <t>Emissões atmosféricas dos seguintes poluentes: (1) NOx (excluindo N</t>
    </r>
    <r>
      <rPr>
        <vertAlign val="subscript"/>
        <sz val="10"/>
        <color theme="1"/>
        <rFont val="Abadi"/>
        <family val="2"/>
      </rPr>
      <t>2</t>
    </r>
    <r>
      <rPr>
        <sz val="10"/>
        <color theme="1"/>
        <rFont val="Abadi"/>
        <family val="2"/>
      </rPr>
      <t>O), (2) SOx, (3) compostos orgânicos voláteis (VOCs) e (4) material particulado (PM</t>
    </r>
    <r>
      <rPr>
        <vertAlign val="subscript"/>
        <sz val="10"/>
        <color theme="1"/>
        <rFont val="Abadi"/>
        <family val="2"/>
      </rPr>
      <t>10</t>
    </r>
    <r>
      <rPr>
        <sz val="10"/>
        <color theme="1"/>
        <rFont val="Abadi"/>
        <family val="2"/>
      </rPr>
      <t>)</t>
    </r>
  </si>
  <si>
    <r>
      <t xml:space="preserve">Discussão de processos de engajamento e práticas de </t>
    </r>
    <r>
      <rPr>
        <i/>
        <sz val="10"/>
        <color theme="1"/>
        <rFont val="Abadi"/>
        <family val="2"/>
      </rPr>
      <t>due diligence</t>
    </r>
    <r>
      <rPr>
        <sz val="10"/>
        <color theme="1"/>
        <rFont val="Abadi"/>
        <family val="2"/>
      </rPr>
      <t xml:space="preserve"> em relação a direitos humanos, direitos indígenas e operação em áreas de conflito</t>
    </r>
  </si>
  <si>
    <r>
      <t xml:space="preserve">Descrição dos sistemas de gestão usados para identificar e mitigar riscos catastróficos e de </t>
    </r>
    <r>
      <rPr>
        <i/>
        <sz val="10"/>
        <color theme="1"/>
        <rFont val="Abadi"/>
        <family val="2"/>
      </rPr>
      <t>tail-end</t>
    </r>
  </si>
  <si>
    <r>
      <t xml:space="preserve">Número de sites </t>
    </r>
    <r>
      <rPr>
        <i/>
        <sz val="10"/>
        <color theme="1"/>
        <rFont val="Abadi"/>
        <family val="2"/>
      </rPr>
      <t>offshore</t>
    </r>
  </si>
  <si>
    <r>
      <t xml:space="preserve">Número de site </t>
    </r>
    <r>
      <rPr>
        <i/>
        <sz val="10"/>
        <color theme="1"/>
        <rFont val="Abadi"/>
        <family val="2"/>
      </rPr>
      <t>onshore</t>
    </r>
  </si>
  <si>
    <r>
      <t>Emissões de GEE de escopo 1 (tCO</t>
    </r>
    <r>
      <rPr>
        <vertAlign val="subscript"/>
        <sz val="10"/>
        <color theme="1"/>
        <rFont val="Abadi"/>
        <family val="2"/>
      </rPr>
      <t>2</t>
    </r>
    <r>
      <rPr>
        <sz val="10"/>
        <color theme="1"/>
        <rFont val="Abadi"/>
        <family val="2"/>
      </rPr>
      <t>e)</t>
    </r>
  </si>
  <si>
    <r>
      <t>Emissões de GEE de escopo 2 (tCO</t>
    </r>
    <r>
      <rPr>
        <vertAlign val="subscript"/>
        <sz val="10"/>
        <color theme="1"/>
        <rFont val="Abadi"/>
        <family val="2"/>
      </rPr>
      <t>2</t>
    </r>
    <r>
      <rPr>
        <sz val="10"/>
        <color theme="1"/>
        <rFont val="Abadi"/>
        <family val="2"/>
      </rPr>
      <t>e)</t>
    </r>
  </si>
  <si>
    <r>
      <t>Intensidade de emissões (kgCO</t>
    </r>
    <r>
      <rPr>
        <vertAlign val="subscript"/>
        <sz val="10"/>
        <color theme="1"/>
        <rFont val="Abadi"/>
        <family val="2"/>
      </rPr>
      <t>2</t>
    </r>
    <r>
      <rPr>
        <sz val="10"/>
        <color theme="1"/>
        <rFont val="Abadi"/>
        <family val="2"/>
      </rPr>
      <t>e/boe) – inclui os escopos 1 e 2</t>
    </r>
  </si>
  <si>
    <r>
      <t>Volume vazado/derramado (m</t>
    </r>
    <r>
      <rPr>
        <vertAlign val="superscript"/>
        <sz val="10"/>
        <color theme="1"/>
        <rFont val="Abadi"/>
        <family val="2"/>
      </rPr>
      <t>3</t>
    </r>
    <r>
      <rPr>
        <sz val="10"/>
        <color theme="1"/>
        <rFont val="Abadi"/>
        <family val="2"/>
      </rPr>
      <t>)</t>
    </r>
  </si>
  <si>
    <r>
      <t>Volume de água captada (m</t>
    </r>
    <r>
      <rPr>
        <vertAlign val="superscript"/>
        <sz val="10"/>
        <color theme="1"/>
        <rFont val="Abadi"/>
        <family val="2"/>
      </rPr>
      <t>3</t>
    </r>
    <r>
      <rPr>
        <sz val="10"/>
        <color theme="1"/>
        <rFont val="Abadi"/>
        <family val="2"/>
      </rPr>
      <t>)</t>
    </r>
  </si>
  <si>
    <r>
      <t>Volume de água produzida (m</t>
    </r>
    <r>
      <rPr>
        <vertAlign val="superscript"/>
        <sz val="10"/>
        <color theme="1"/>
        <rFont val="Abadi"/>
        <family val="2"/>
      </rPr>
      <t>3</t>
    </r>
    <r>
      <rPr>
        <sz val="10"/>
        <color theme="1"/>
        <rFont val="Abadi"/>
        <family val="2"/>
      </rPr>
      <t>)</t>
    </r>
  </si>
  <si>
    <r>
      <t>Volume de efluentes gerados nas unidades operacionais (m</t>
    </r>
    <r>
      <rPr>
        <vertAlign val="superscript"/>
        <sz val="10"/>
        <color theme="1"/>
        <rFont val="Abadi"/>
        <family val="2"/>
      </rPr>
      <t>3</t>
    </r>
    <r>
      <rPr>
        <sz val="10"/>
        <color theme="1"/>
        <rFont val="Abadi"/>
        <family val="2"/>
      </rPr>
      <t>)</t>
    </r>
  </si>
  <si>
    <r>
      <t xml:space="preserve">Política corporativa que abrange aspectos de </t>
    </r>
    <r>
      <rPr>
        <i/>
        <sz val="10"/>
        <color theme="1"/>
        <rFont val="Abadi"/>
        <family val="2"/>
      </rPr>
      <t>compliance</t>
    </r>
    <r>
      <rPr>
        <sz val="10"/>
        <color theme="1"/>
        <rFont val="Abadi"/>
        <family val="2"/>
      </rPr>
      <t xml:space="preserve"> e combate à corrupção, práticas de treinamento dos colaboradores, avaliação de fornecedores e mecanismo para queixas e denúncias</t>
    </r>
  </si>
  <si>
    <r>
      <t xml:space="preserve">Monitoramento de aspectos de </t>
    </r>
    <r>
      <rPr>
        <i/>
        <sz val="10"/>
        <color theme="1"/>
        <rFont val="Abadi"/>
        <family val="2"/>
      </rPr>
      <t>compliance</t>
    </r>
    <r>
      <rPr>
        <sz val="10"/>
        <color theme="1"/>
        <rFont val="Abadi"/>
        <family val="2"/>
      </rPr>
      <t>, riscos e auditoria no âmbito do Conselho de Administração</t>
    </r>
  </si>
  <si>
    <r>
      <t xml:space="preserve">% emissões de escopo 1 oriundas de </t>
    </r>
    <r>
      <rPr>
        <i/>
        <sz val="10"/>
        <color theme="1"/>
        <rFont val="Abadi"/>
        <family val="2"/>
      </rPr>
      <t>flaring</t>
    </r>
  </si>
  <si>
    <t>Forma de gestão</t>
  </si>
  <si>
    <t>Intensidade de emissões</t>
  </si>
  <si>
    <t>As operações da Enauta não emitem substâncias destruidoras da camada de ozônio.</t>
  </si>
  <si>
    <t>SASB EM-EP-110a.2</t>
  </si>
  <si>
    <r>
      <t>Emissões de escopo 1 por fonte emissora (tCO</t>
    </r>
    <r>
      <rPr>
        <b/>
        <vertAlign val="subscript"/>
        <sz val="10"/>
        <color theme="4"/>
        <rFont val="Abadi"/>
        <family val="2"/>
      </rPr>
      <t>2</t>
    </r>
    <r>
      <rPr>
        <b/>
        <sz val="10"/>
        <color theme="4"/>
        <rFont val="Abadi"/>
        <family val="2"/>
      </rPr>
      <t>e)</t>
    </r>
  </si>
  <si>
    <t>Flaring</t>
  </si>
  <si>
    <t>Outras combustões</t>
  </si>
  <si>
    <t>Emissões fugitivas</t>
  </si>
  <si>
    <t>Total</t>
  </si>
  <si>
    <t>SASB EM-EP-110a.1</t>
  </si>
  <si>
    <r>
      <t>Emissões de escopo 1 por tipo de  gás (tCO</t>
    </r>
    <r>
      <rPr>
        <b/>
        <vertAlign val="subscript"/>
        <sz val="10"/>
        <color theme="4"/>
        <rFont val="Abadi"/>
        <family val="2"/>
      </rPr>
      <t>2</t>
    </r>
    <r>
      <rPr>
        <b/>
        <sz val="10"/>
        <color theme="4"/>
        <rFont val="Abadi"/>
        <family val="2"/>
      </rPr>
      <t>e)</t>
    </r>
  </si>
  <si>
    <t>HFCs</t>
  </si>
  <si>
    <r>
      <t>CO</t>
    </r>
    <r>
      <rPr>
        <vertAlign val="subscript"/>
        <sz val="10"/>
        <color theme="1"/>
        <rFont val="Abadi"/>
        <family val="2"/>
      </rPr>
      <t>2</t>
    </r>
  </si>
  <si>
    <r>
      <t>CH</t>
    </r>
    <r>
      <rPr>
        <vertAlign val="subscript"/>
        <sz val="10"/>
        <color theme="1"/>
        <rFont val="Abadi"/>
        <family val="2"/>
      </rPr>
      <t>4</t>
    </r>
  </si>
  <si>
    <r>
      <t>N</t>
    </r>
    <r>
      <rPr>
        <vertAlign val="subscript"/>
        <sz val="10"/>
        <color theme="1"/>
        <rFont val="Abadi"/>
        <family val="2"/>
      </rPr>
      <t>2</t>
    </r>
    <r>
      <rPr>
        <sz val="10"/>
        <color theme="1"/>
        <rFont val="Abadi"/>
        <family val="2"/>
      </rPr>
      <t>O</t>
    </r>
  </si>
  <si>
    <t>% das emissões de metano sobre o total</t>
  </si>
  <si>
    <t>% das emissões sujeitas a algum tipo de regulação</t>
  </si>
  <si>
    <t>Em 2021, a Enauta passou a deter 100% de participação no Campo de Atlanta após a saída da Barra Energia do consórcio e aprovação dos órgãos competentes. Além disso, nesse período, a companhia devolveu o Bloco CE-M-661, localizado na Bacia do Ceará e no qual detinha 25% de participação, após a conclusão das análises geológicas e econômicas.</t>
  </si>
  <si>
    <r>
      <t>Emissões de escopo 1 por fonte emissora (tCO</t>
    </r>
    <r>
      <rPr>
        <b/>
        <vertAlign val="subscript"/>
        <sz val="10"/>
        <color theme="0"/>
        <rFont val="Abadi"/>
        <family val="2"/>
      </rPr>
      <t>2</t>
    </r>
    <r>
      <rPr>
        <b/>
        <sz val="10"/>
        <color theme="0"/>
        <rFont val="Abadi"/>
        <family val="2"/>
      </rPr>
      <t>e)</t>
    </r>
  </si>
  <si>
    <t>Inventário de gases de efeito estufa (GEE)</t>
  </si>
  <si>
    <t>Detalhamento das emissões de escopo 1</t>
  </si>
  <si>
    <t>GRI 305-1 | 305-2 | 305-3</t>
  </si>
  <si>
    <r>
      <t>Emissões brutas de GEE (tCO</t>
    </r>
    <r>
      <rPr>
        <b/>
        <vertAlign val="subscript"/>
        <sz val="10"/>
        <color theme="4"/>
        <rFont val="Abadi"/>
        <family val="2"/>
      </rPr>
      <t>2</t>
    </r>
    <r>
      <rPr>
        <b/>
        <sz val="10"/>
        <color theme="4"/>
        <rFont val="Abadi"/>
        <family val="2"/>
      </rPr>
      <t>e)</t>
    </r>
  </si>
  <si>
    <t>Escopo 1</t>
  </si>
  <si>
    <t>Escopo 2</t>
  </si>
  <si>
    <t>Escopo 3</t>
  </si>
  <si>
    <r>
      <t>Emissões brutas de GEE (tCO</t>
    </r>
    <r>
      <rPr>
        <b/>
        <vertAlign val="subscript"/>
        <sz val="10"/>
        <color theme="0"/>
        <rFont val="Abadi"/>
        <family val="2"/>
      </rPr>
      <t>2</t>
    </r>
    <r>
      <rPr>
        <b/>
        <sz val="10"/>
        <color theme="0"/>
        <rFont val="Abadi"/>
        <family val="2"/>
      </rPr>
      <t>e)</t>
    </r>
  </si>
  <si>
    <t>GRI 305-4</t>
  </si>
  <si>
    <r>
      <t>Escopo 1 / Produção (tCO</t>
    </r>
    <r>
      <rPr>
        <vertAlign val="subscript"/>
        <sz val="10"/>
        <color theme="0"/>
        <rFont val="Abadi"/>
        <family val="2"/>
      </rPr>
      <t>2</t>
    </r>
    <r>
      <rPr>
        <sz val="10"/>
        <color theme="0"/>
        <rFont val="Abadi"/>
        <family val="2"/>
      </rPr>
      <t>e/boe)</t>
    </r>
  </si>
  <si>
    <r>
      <t>Considerando as reservas provadas 2P do Campo de Atlanta no encerramento de 2021 (131 MMBBL), a estimativa das emissões de CO</t>
    </r>
    <r>
      <rPr>
        <vertAlign val="subscript"/>
        <sz val="10"/>
        <color theme="1"/>
        <rFont val="Abadi"/>
        <family val="2"/>
      </rPr>
      <t>2</t>
    </r>
    <r>
      <rPr>
        <sz val="10"/>
        <color theme="1"/>
        <rFont val="Abadi"/>
        <family val="2"/>
      </rPr>
      <t xml:space="preserve"> incorporadas nessas reservas é de 17.253,1 toneladas.</t>
    </r>
  </si>
  <si>
    <t>https://comunicacao.enauta.com.br/ras21/</t>
  </si>
  <si>
    <t>Consumo de energia</t>
  </si>
  <si>
    <t>GRI 302-1</t>
  </si>
  <si>
    <t>Não se aplica ao modelo de negócio da Enauta.</t>
  </si>
  <si>
    <t>GRI 302-4</t>
  </si>
  <si>
    <r>
      <t>A Enauta elabora anualmente desde 2015 seu inventário de GEE de acordo com a metodologia do Programa Brasileiro GHG Protocol (PBGHGP) e submetido a verificação independente. O inventário abrange os gases CO</t>
    </r>
    <r>
      <rPr>
        <vertAlign val="subscript"/>
        <sz val="10"/>
        <color theme="1"/>
        <rFont val="Abadi"/>
        <family val="2"/>
      </rPr>
      <t>2</t>
    </r>
    <r>
      <rPr>
        <sz val="10"/>
        <color theme="1"/>
        <rFont val="Abadi"/>
        <family val="2"/>
      </rPr>
      <t>, CH</t>
    </r>
    <r>
      <rPr>
        <vertAlign val="subscript"/>
        <sz val="10"/>
        <color theme="1"/>
        <rFont val="Abadi"/>
        <family val="2"/>
      </rPr>
      <t>4</t>
    </r>
    <r>
      <rPr>
        <sz val="10"/>
        <color theme="1"/>
        <rFont val="Abadi"/>
        <family val="2"/>
      </rPr>
      <t>, N</t>
    </r>
    <r>
      <rPr>
        <vertAlign val="subscript"/>
        <sz val="10"/>
        <color theme="1"/>
        <rFont val="Abadi"/>
        <family val="2"/>
      </rPr>
      <t>2</t>
    </r>
    <r>
      <rPr>
        <sz val="10"/>
        <color theme="1"/>
        <rFont val="Abadi"/>
        <family val="2"/>
      </rPr>
      <t xml:space="preserve">O e HFCs. Para mais detalhes sobre a elaboração do inventário, acesse o Registro Público de Emissões em </t>
    </r>
    <r>
      <rPr>
        <u/>
        <sz val="10"/>
        <color theme="4"/>
        <rFont val="Abadi"/>
        <family val="2"/>
      </rPr>
      <t>http://www.registropublicodeemissoes.com.br/participantes/2340</t>
    </r>
    <r>
      <rPr>
        <sz val="10"/>
        <color theme="1"/>
        <rFont val="Abadi"/>
        <family val="2"/>
      </rPr>
      <t>.</t>
    </r>
  </si>
  <si>
    <r>
      <t xml:space="preserve">Ver </t>
    </r>
    <r>
      <rPr>
        <u/>
        <sz val="10"/>
        <color theme="4"/>
        <rFont val="Abadi"/>
        <family val="2"/>
      </rPr>
      <t>Clima</t>
    </r>
    <r>
      <rPr>
        <sz val="10"/>
        <color theme="1"/>
        <rFont val="Abadi"/>
        <family val="2"/>
      </rPr>
      <t xml:space="preserve"> &gt; Inventário de gases de efeito estufa (GEE)</t>
    </r>
  </si>
  <si>
    <t>Gerencialmente, a companhia monitora ao longo do ano, em tempo real, suas emissões de GEE com o apoio do sistema eClimas. As emissões de GEE estão associadas principalmente ao consumo de combustíveis nas operações (escopo 1) e nas embarcações de apoio do Campo de Atlanta (escopo 3), que representaram, respectivamente, 75,0% e 24,9% do total. 
Em 2021, a Enauta alcançou uma redução de 19,3% de suas emissões de GEE, principalmente pelo melhor aproveitamento de gás (escopo 1 - redução de 20,9%) e otimização logística das embarcações no Campo de Atlanta (escopo 3 - redução de 14,2%).</t>
  </si>
  <si>
    <r>
      <t xml:space="preserve">O consumo de energia é monitorado de maneira integrada ao gerenciamento de emissões de GEE, com o apoio do sistema eClimas. 
O consumo de diesel marítimo e gás natural nas operações e nas embarcações de apoio do Campo de Atlanta é a principal fonte energética da Enauta, por isso a companhia busca continuamentr alternativas para a otimização dessas atividades. Em 2021, a ampliação do Índice de Utilização de Gás Associado (IUGA) no FPSO Petrojarl I permitiu reduzir a quantidade de gás queimado nos </t>
    </r>
    <r>
      <rPr>
        <i/>
        <sz val="10"/>
        <color theme="1"/>
        <rFont val="Abadi"/>
        <family val="2"/>
      </rPr>
      <t>flares</t>
    </r>
    <r>
      <rPr>
        <sz val="10"/>
        <color theme="1"/>
        <rFont val="Abadi"/>
        <family val="2"/>
      </rPr>
      <t xml:space="preserve"> e o consumo de diesel. Além disso, a substituição de uma das três embarcações que atuavam no plano de resposta a emergências do Campo de Atlanta contribuiu para a diminuição de 25,6% no consumo de energia associado aos prestadores de serviço do Campo de Atlanta. Com o atual estágio de maturidade da operação, foi possível alocar uma embarcação dedicada a esse tipo de atividade em prontidão na Baía de Guanabara (Rio de Janeiro).
Nos escritórios, a companhia promove campanhas educativas e de sensibilização dos colaboradores para o uso eficiente da energia elétrica nas atividades administrativas e monitora uma meta corporativa de intensidade por colaborador (em 2021, a meta definida foi de 132 kWh por profissional).</t>
    </r>
  </si>
  <si>
    <t>Energia autogerada pelo consumo de combustíveis (GJ)</t>
  </si>
  <si>
    <t>Diesel marítimo A</t>
  </si>
  <si>
    <t>Gás natural</t>
  </si>
  <si>
    <t>Energia elétrica adquirida de terceiros</t>
  </si>
  <si>
    <t>Consumo total (GJ)</t>
  </si>
  <si>
    <r>
      <t>Intensidade energética (GJ/</t>
    </r>
    <r>
      <rPr>
        <i/>
        <sz val="10"/>
        <color theme="1"/>
        <rFont val="Abadi"/>
        <family val="2"/>
      </rPr>
      <t>headcount</t>
    </r>
    <r>
      <rPr>
        <sz val="10"/>
        <color theme="1"/>
        <rFont val="Abadi"/>
        <family val="2"/>
      </rPr>
      <t xml:space="preserve"> médio do ano)</t>
    </r>
  </si>
  <si>
    <t>GRI 302-1 | 302-3</t>
  </si>
  <si>
    <t>GRI 302-2</t>
  </si>
  <si>
    <t xml:space="preserve">Combústiveis não renováveis </t>
  </si>
  <si>
    <t xml:space="preserve">Resíduos sólidos </t>
  </si>
  <si>
    <t>Consumo de energia fora da companhia (GJ)</t>
  </si>
  <si>
    <t>Frota marítima e aérea de apoio ao Campo de Atlanta</t>
  </si>
  <si>
    <r>
      <t xml:space="preserve">Ver </t>
    </r>
    <r>
      <rPr>
        <u/>
        <sz val="10"/>
        <color theme="4"/>
        <rFont val="Abadi"/>
        <family val="2"/>
      </rPr>
      <t>Clima</t>
    </r>
    <r>
      <rPr>
        <sz val="10"/>
        <color theme="1"/>
        <rFont val="Abadi"/>
        <family val="2"/>
      </rPr>
      <t xml:space="preserve"> &gt; Consumo de energia</t>
    </r>
  </si>
  <si>
    <t>Antes desta edição, o Relatório Anual de Sustentabilidade mais recente da Enauta foi publicado em março de 2020.</t>
  </si>
  <si>
    <t>A Enauta publica os Relatórios Anuais de Sustentabilidade todos os anos.</t>
  </si>
  <si>
    <t>GRI 201 | Desempenho econômico 2016</t>
  </si>
  <si>
    <t>201-1 | Valor econômico direto gerado e distribuído</t>
  </si>
  <si>
    <t>201-2 | Implicações financeiras e outros riscos e oportunidades decorrentes de mudanças climáticas</t>
  </si>
  <si>
    <t>201-3 | Obrigações do plano de benefício definido e outros planos de aposentadoria</t>
  </si>
  <si>
    <t>201-4 | Apoio financeiro recebido do governo</t>
  </si>
  <si>
    <t>Sumário de Conteúdo da GRI</t>
  </si>
  <si>
    <r>
      <t xml:space="preserve">Ver </t>
    </r>
    <r>
      <rPr>
        <u/>
        <sz val="10"/>
        <color rgb="FF006A6F"/>
        <rFont val="Abadi"/>
        <family val="2"/>
      </rPr>
      <t>GRI</t>
    </r>
  </si>
  <si>
    <t>O Relatório Anual de Sustentabilidade da Enauta não é submetido a verificação externa. Os dados financeiros são auditados por empresa externa e independente.</t>
  </si>
  <si>
    <t>Quadro de colaboradores</t>
  </si>
  <si>
    <t>GRI 102-8 | 102-41</t>
  </si>
  <si>
    <t>Homens</t>
  </si>
  <si>
    <t>Mulheres</t>
  </si>
  <si>
    <t>Prazo indeterminado</t>
  </si>
  <si>
    <t>Prazo determinado</t>
  </si>
  <si>
    <t>Por nível funcional</t>
  </si>
  <si>
    <t>Diretoria</t>
  </si>
  <si>
    <t>Gerência /coordenação /supervisão</t>
  </si>
  <si>
    <t>Técnicos (engenheiros e geólogos)</t>
  </si>
  <si>
    <t>Analistas (outros)</t>
  </si>
  <si>
    <r>
      <t>Quadro de colaboradores por gênero</t>
    </r>
    <r>
      <rPr>
        <b/>
        <vertAlign val="superscript"/>
        <sz val="10"/>
        <color theme="4"/>
        <rFont val="Abadi"/>
        <family val="2"/>
      </rPr>
      <t>1</t>
    </r>
  </si>
  <si>
    <r>
      <t>Por contrato de trabalho</t>
    </r>
    <r>
      <rPr>
        <u/>
        <vertAlign val="superscript"/>
        <sz val="10"/>
        <color theme="4"/>
        <rFont val="Abadi"/>
        <family val="2"/>
      </rPr>
      <t>2</t>
    </r>
  </si>
  <si>
    <t>GRI 102-8</t>
  </si>
  <si>
    <t>Quadro de colaboradores por região</t>
  </si>
  <si>
    <t>1. Todos os colaboradores (100%) estão cobertos por acordos coletivos de trabalho. As informações foram apuradas a partir da folha de pagamentos da companhia. Conforme a legislação brasileira, os dados não consideram os estagiários (4 pessoas em 2021) uma vez que estes não possuem vínculo empregatício. Prestadores de serviços terceiros (23 pessoas em 2021) atuam nas atividades de copa, limpeza, recepção, TI e consultorias diversas e não foram considerados na contabilização desta tabela.
2. Os colaboradores por prazo indeterminado possuem jornada de trabalho integral. Já os colaboradores por prazo determinado possuem jornada parcial de trabalho.</t>
  </si>
  <si>
    <t>Nordeste</t>
  </si>
  <si>
    <t>Sudeste</t>
  </si>
  <si>
    <t>Não foram registradas denúncias de discriminação na Enauta em 2021.</t>
  </si>
  <si>
    <t>GRI 405-1</t>
  </si>
  <si>
    <t>Indicadores de diversidade no quadro funcional</t>
  </si>
  <si>
    <t>Colaboradores por nível funcional</t>
  </si>
  <si>
    <t>Colaboradores por faixa etária</t>
  </si>
  <si>
    <t>Até 20 anos de idade</t>
  </si>
  <si>
    <t>De 21 a 30 anos</t>
  </si>
  <si>
    <t>De 31 a 40 anos</t>
  </si>
  <si>
    <t>De 41 a 50 anos</t>
  </si>
  <si>
    <t>De 51 a 60 anos</t>
  </si>
  <si>
    <t>A partir de 61 anos de idade</t>
  </si>
  <si>
    <t>Até 10 anos</t>
  </si>
  <si>
    <t>11 a 20 anos</t>
  </si>
  <si>
    <t>21 a 30 anos</t>
  </si>
  <si>
    <t>Mais de 30 anos</t>
  </si>
  <si>
    <t>Nível de experiência dos colaboradores no setor de óleo e gás</t>
  </si>
  <si>
    <t>Graduação</t>
  </si>
  <si>
    <t>MBA</t>
  </si>
  <si>
    <t>Mestrado</t>
  </si>
  <si>
    <t>Doutorado</t>
  </si>
  <si>
    <t>Ensino Superior incompleto</t>
  </si>
  <si>
    <t>Colaboradores por gênero</t>
  </si>
  <si>
    <t>Nível de nível de escolaridade dos colaboradores</t>
  </si>
  <si>
    <t>GRI 405-2</t>
  </si>
  <si>
    <t>Salário-base</t>
  </si>
  <si>
    <r>
      <t>Equidade na remuneração por nível funcional</t>
    </r>
    <r>
      <rPr>
        <b/>
        <vertAlign val="superscript"/>
        <sz val="10"/>
        <color theme="4"/>
        <rFont val="Abadi"/>
        <family val="2"/>
      </rPr>
      <t>1</t>
    </r>
  </si>
  <si>
    <t>1. Calculada como o salário-base/remuneração total média das mulheres em cada nível funcional dividido pelo salário-base/remuneração total média dos homens no mesmo nível funcional. Uma vez que a Enauta conta com apenas uma diretora, a proporção no nível de Diretoria não é apresentada por motivo de confidencialidade.</t>
  </si>
  <si>
    <t>Remuneração total</t>
  </si>
  <si>
    <t>Rotatividade</t>
  </si>
  <si>
    <t>GRI 401-1</t>
  </si>
  <si>
    <t>Número de demissões e contratações</t>
  </si>
  <si>
    <t>Contratados</t>
  </si>
  <si>
    <t>Desligados</t>
  </si>
  <si>
    <t>Por gênero</t>
  </si>
  <si>
    <t>Por faixa etária</t>
  </si>
  <si>
    <t>Contratação</t>
  </si>
  <si>
    <r>
      <t>Taxas de contratação e rotatividade</t>
    </r>
    <r>
      <rPr>
        <b/>
        <vertAlign val="superscript"/>
        <sz val="10"/>
        <color theme="4"/>
        <rFont val="Abadi"/>
        <family val="2"/>
      </rPr>
      <t>1</t>
    </r>
  </si>
  <si>
    <r>
      <t xml:space="preserve">1. As taxas são calculadas sobre o </t>
    </r>
    <r>
      <rPr>
        <i/>
        <sz val="8"/>
        <color theme="1"/>
        <rFont val="Abadi"/>
        <family val="2"/>
      </rPr>
      <t>headcount</t>
    </r>
    <r>
      <rPr>
        <sz val="8"/>
        <color theme="1"/>
        <rFont val="Abadi"/>
        <family val="2"/>
      </rPr>
      <t xml:space="preserve"> em 31/12 de cada período. Taxa de contratações = número de contratações / </t>
    </r>
    <r>
      <rPr>
        <i/>
        <sz val="8"/>
        <color theme="1"/>
        <rFont val="Abadi"/>
        <family val="2"/>
      </rPr>
      <t>headcount</t>
    </r>
    <r>
      <rPr>
        <sz val="8"/>
        <color theme="1"/>
        <rFont val="Abadi"/>
        <family val="2"/>
      </rPr>
      <t xml:space="preserve">. Taxa de rotatividade = média entre contratações e demissões / </t>
    </r>
    <r>
      <rPr>
        <i/>
        <sz val="8"/>
        <color theme="1"/>
        <rFont val="Abadi"/>
        <family val="2"/>
      </rPr>
      <t>headcount</t>
    </r>
    <r>
      <rPr>
        <sz val="8"/>
        <color theme="1"/>
        <rFont val="Abadi"/>
        <family val="2"/>
      </rPr>
      <t>.</t>
    </r>
  </si>
  <si>
    <t>Taxa de contratações</t>
  </si>
  <si>
    <t>Treinamento</t>
  </si>
  <si>
    <t>GRI 404-1</t>
  </si>
  <si>
    <t>A redução na média de horas de treinamento por colaborador é justificada pela diminuição das atividades de capacitação em razão do contexto de pandemia da Covid-19. No último ano, foram mantidos apenas os treinamentos obrigatórios e os programas de educação continuada subsidiados pelo axílio-educação.</t>
  </si>
  <si>
    <t>Percentual de mulheres por nível funcional em 2021</t>
  </si>
  <si>
    <t>Liderança</t>
  </si>
  <si>
    <t>Técnicos</t>
  </si>
  <si>
    <t>Analistas</t>
  </si>
  <si>
    <r>
      <t xml:space="preserve">Ver </t>
    </r>
    <r>
      <rPr>
        <u/>
        <sz val="10"/>
        <color theme="4"/>
        <rFont val="Abadi"/>
        <family val="2"/>
      </rPr>
      <t>Capital Human</t>
    </r>
    <r>
      <rPr>
        <sz val="10"/>
        <color theme="1"/>
        <rFont val="Abadi"/>
        <family val="2"/>
      </rPr>
      <t>o &gt; Diversidade</t>
    </r>
  </si>
  <si>
    <r>
      <t xml:space="preserve">Ver </t>
    </r>
    <r>
      <rPr>
        <u/>
        <sz val="10"/>
        <color theme="4"/>
        <rFont val="Abadi"/>
        <family val="2"/>
      </rPr>
      <t>Capital Human</t>
    </r>
    <r>
      <rPr>
        <sz val="10"/>
        <color theme="1"/>
        <rFont val="Abadi"/>
        <family val="2"/>
      </rPr>
      <t>o &gt; Rotatividade</t>
    </r>
  </si>
  <si>
    <r>
      <t xml:space="preserve">Ver </t>
    </r>
    <r>
      <rPr>
        <u/>
        <sz val="10"/>
        <color theme="4"/>
        <rFont val="Abadi"/>
        <family val="2"/>
      </rPr>
      <t>Capital Human</t>
    </r>
    <r>
      <rPr>
        <sz val="10"/>
        <color theme="1"/>
        <rFont val="Abadi"/>
        <family val="2"/>
      </rPr>
      <t>o &gt; Treinamento</t>
    </r>
  </si>
  <si>
    <r>
      <t xml:space="preserve">Ver </t>
    </r>
    <r>
      <rPr>
        <u/>
        <sz val="10"/>
        <color theme="4"/>
        <rFont val="Abadi"/>
        <family val="2"/>
      </rPr>
      <t>Capital Human</t>
    </r>
    <r>
      <rPr>
        <sz val="10"/>
        <color theme="1"/>
        <rFont val="Abadi"/>
        <family val="2"/>
      </rPr>
      <t xml:space="preserve">o &gt; Quadro de colaboradores </t>
    </r>
  </si>
  <si>
    <t xml:space="preserve">Todos os colaboradores da Enauta (100%) passam anualmente pelo processo de avaliação de desempenho, que inclui três etapas: autoavaliação, avaliação do gestor e feedback. </t>
  </si>
  <si>
    <r>
      <t xml:space="preserve">A Enauta incentiva a troca de conhecimentos e o desenvolvimento dos seus colaboradores, com a oferta de treinamentos </t>
    </r>
    <r>
      <rPr>
        <i/>
        <sz val="10"/>
        <color theme="1"/>
        <rFont val="Abadi"/>
        <family val="2"/>
      </rPr>
      <t>in company</t>
    </r>
    <r>
      <rPr>
        <sz val="10"/>
        <color theme="1"/>
        <rFont val="Abadi"/>
        <family val="2"/>
      </rPr>
      <t xml:space="preserve"> e externos, auxílio-educação (até 80% de reemboldo para graduação ou pós-graduação) e a disponibilização de uma plataforma de conhecimento on-line. Não há práticas especificamente direcionadas para o período de transição para aposentadoria dos colaboradores.</t>
    </r>
  </si>
  <si>
    <t>A Enauta oferece aos seus colaboradores um conjunto de benefícios compatível com as práticas de mercado, entre eles plano de saúde, seguro de vida, auxílio-deficiência/invalidez, licença-maternidade/paternidade, auxílio-educação, plano de previdência privada e plano de aquisição de ações. Não são disponibilizados aos trabalhadores com contrato de trabalho por prazo determinado ou jornada parcial de trabalho os planos de previdência privada e aquisição de ações.</t>
  </si>
  <si>
    <t>Todos os diretores e gerentes da Enauta (100%) foram contratados na região Sudeste. O local de residência não é um critério de seleção na contratação de colaboradores pela companhia.</t>
  </si>
  <si>
    <t>A Enauta não oferece plano de aposentadoria de benefício definido. O plano disponibilizado aos colaboradores é na modalidade PGBL (contribuição definida), com adesão voluntária e contrapartida da companhia. Os recursos são gerenciados separadamente das contas corporativas, seguindo as melhores práticas de mercado. O nível de adesão ao plano é de 90% dos colaboradores.</t>
  </si>
  <si>
    <t>A Enauta é signatária do programa Empresa Cidadã, que estende o período de licença-maternidade/paternidade para 180 dias e 20 dias, respectivamente. A companhia iniciou o reporte desse indicador em 2021. No ano, seis colaboradores (três homens e três mulheres) usufruíram do benefício de licença-maternidade/paternidade. No encerramento do período, os três colaboradores (100%) e uma colaboradora (33,3%) haviam retornado da licença. As outras duas colaboradoradoras ainda estavam no período de licença no fim do ano. Com o início do monitoramento em 2021, as taxas de retenção poderão ser apresentadas a partir do próximo ciclo de relato.</t>
  </si>
  <si>
    <t>Os salários de entrada oferecidos pela Enauta são definidos a partir de pesquisas de mercado, respeitando os pisos salariais das respectivas categorias. Em 2021, o menor salário pago pela companhia foi 42,5% superior ao salário-mínimo nacional. Não há diferenciação salarial entre homens e mulheres.</t>
  </si>
  <si>
    <t>Água e efluentes</t>
  </si>
  <si>
    <t>nd</t>
  </si>
  <si>
    <t>GRI 303-4</t>
  </si>
  <si>
    <t>Água oleosa</t>
  </si>
  <si>
    <t>Efluentes sanitários</t>
  </si>
  <si>
    <t>Estação de Tratamento de Efluentes (terra)</t>
  </si>
  <si>
    <t>Sistema de Tratamento de Efluentes (mar)</t>
  </si>
  <si>
    <r>
      <t>Captação de água (mil m</t>
    </r>
    <r>
      <rPr>
        <b/>
        <vertAlign val="superscript"/>
        <sz val="10"/>
        <color theme="4"/>
        <rFont val="Abadi"/>
        <family val="2"/>
      </rPr>
      <t>3</t>
    </r>
    <r>
      <rPr>
        <b/>
        <sz val="10"/>
        <color theme="4"/>
        <rFont val="Abadi"/>
        <family val="2"/>
      </rPr>
      <t>)</t>
    </r>
    <r>
      <rPr>
        <b/>
        <vertAlign val="superscript"/>
        <sz val="10"/>
        <color theme="4"/>
        <rFont val="Abadi"/>
        <family val="2"/>
      </rPr>
      <t>1</t>
    </r>
  </si>
  <si>
    <r>
      <t>Abastecimento público (bases de apoio)</t>
    </r>
    <r>
      <rPr>
        <vertAlign val="superscript"/>
        <sz val="10"/>
        <color theme="1"/>
        <rFont val="Abadi"/>
        <family val="2"/>
      </rPr>
      <t>2</t>
    </r>
  </si>
  <si>
    <t>1. A Enauta não monitora a água captada no FPSO Petrojarl I pela incidência de chuvas e não contabiliza o consumo de água. Por isso, a companhia assume como premissa que 80% da água captada (exceto água produzida) é descartada, resultando no consumo de 3,7 mil metros cúbicos de água em 2021. Não há captação em área com estresse hídrico, uma vez que essa atividade ocorre no mar.
2. Água com concentração de sólidos totais dissolvidos menor que 1.000 mg/l.
3. Água com concentração de sólidos totais dissolvidos superior a 1.000 mg/l.</t>
  </si>
  <si>
    <r>
      <t>Água do mar</t>
    </r>
    <r>
      <rPr>
        <vertAlign val="superscript"/>
        <sz val="10"/>
        <color theme="1"/>
        <rFont val="Abadi"/>
        <family val="2"/>
      </rPr>
      <t>3</t>
    </r>
  </si>
  <si>
    <r>
      <t>Água produzida</t>
    </r>
    <r>
      <rPr>
        <vertAlign val="superscript"/>
        <sz val="10"/>
        <color theme="1"/>
        <rFont val="Abadi"/>
        <family val="2"/>
      </rPr>
      <t>2</t>
    </r>
  </si>
  <si>
    <r>
      <t>Descargas de água por tipo (mil m</t>
    </r>
    <r>
      <rPr>
        <b/>
        <vertAlign val="superscript"/>
        <sz val="10"/>
        <color theme="4"/>
        <rFont val="Abadi"/>
        <family val="2"/>
      </rPr>
      <t>3</t>
    </r>
    <r>
      <rPr>
        <b/>
        <sz val="10"/>
        <color theme="4"/>
        <rFont val="Abadi"/>
        <family val="2"/>
      </rPr>
      <t>)</t>
    </r>
    <r>
      <rPr>
        <b/>
        <vertAlign val="superscript"/>
        <sz val="10"/>
        <color theme="4"/>
        <rFont val="Abadi"/>
        <family val="2"/>
      </rPr>
      <t>1</t>
    </r>
  </si>
  <si>
    <t>1. Todos os efluentes possuem concentração de sólidos totais dissolvidos superior a 1.000 mg/l. Não há descarga em áreas com estresse hídrico.</t>
  </si>
  <si>
    <r>
      <t>Descargas de água por método de tratamento (mil m</t>
    </r>
    <r>
      <rPr>
        <b/>
        <vertAlign val="superscript"/>
        <sz val="10"/>
        <color theme="4"/>
        <rFont val="Abadi"/>
        <family val="2"/>
      </rPr>
      <t>3</t>
    </r>
    <r>
      <rPr>
        <b/>
        <sz val="10"/>
        <color theme="4"/>
        <rFont val="Abadi"/>
        <family val="2"/>
      </rPr>
      <t>)</t>
    </r>
    <r>
      <rPr>
        <b/>
        <vertAlign val="superscript"/>
        <sz val="10"/>
        <color theme="4"/>
        <rFont val="Abadi"/>
        <family val="2"/>
      </rPr>
      <t>1</t>
    </r>
  </si>
  <si>
    <t>Até 2019, a operação do Campo de Atlanta não gerava água produzida. Em 2020, a água produzida foi tratada como água oleosa e descartada no mar, dentro dos parâmetros estabelecidos pela norma regulamentadora. Em 2021, o comissionamento da planta de tratamento de água produzida permitiu uma redução de 82,5% no volume de efluentes descartados.</t>
  </si>
  <si>
    <t>1. Todos os efluentes possuem concentração de sólidos totais dissolvidos superior a 1.000 mg/l. Não há descarga em áreas com estresse hídrico.
2. Toda a água produzida (100%) é descartada.</t>
  </si>
  <si>
    <t>Databook ESG 2021</t>
  </si>
  <si>
    <t xml:space="preserve"> + Clique aqui e acesse o RAS 2021</t>
  </si>
  <si>
    <r>
      <t xml:space="preserve">Engajamento de </t>
    </r>
    <r>
      <rPr>
        <i/>
        <u/>
        <sz val="11"/>
        <color theme="4"/>
        <rFont val="Abadi"/>
        <family val="2"/>
      </rPr>
      <t>stakeholders</t>
    </r>
  </si>
  <si>
    <t xml:space="preserve">
</t>
  </si>
  <si>
    <t xml:space="preserve">
</t>
  </si>
  <si>
    <t>Para o Materiality Disclosures Service, a GRI Services revisou que o sumário de conteúdo da GRI é apresentado de forma clara e que as 
referências aos itens de divulgação 102-40 a 102-49 estão alinhadas com as respectivas seções ao longo do Relatório. O serviço foi 
realizado na versão em português do Relatório.</t>
  </si>
  <si>
    <t xml:space="preserve">
</t>
  </si>
  <si>
    <t>Água produzida</t>
  </si>
  <si>
    <r>
      <t>Descargas de água por tipo (mil m</t>
    </r>
    <r>
      <rPr>
        <b/>
        <vertAlign val="superscript"/>
        <sz val="10"/>
        <color theme="0"/>
        <rFont val="Abadi"/>
        <family val="2"/>
      </rPr>
      <t>3</t>
    </r>
    <r>
      <rPr>
        <b/>
        <sz val="10"/>
        <color theme="0"/>
        <rFont val="Abadi"/>
        <family val="2"/>
      </rPr>
      <t>)</t>
    </r>
  </si>
  <si>
    <r>
      <t xml:space="preserve">Ver </t>
    </r>
    <r>
      <rPr>
        <u/>
        <sz val="10"/>
        <color theme="4"/>
        <rFont val="Abadi"/>
        <family val="2"/>
      </rPr>
      <t>Ambiental</t>
    </r>
    <r>
      <rPr>
        <sz val="10"/>
        <color theme="1"/>
        <rFont val="Abadi"/>
        <family val="2"/>
      </rPr>
      <t xml:space="preserve"> &gt; Forma de gestão</t>
    </r>
  </si>
  <si>
    <r>
      <t xml:space="preserve">Ver </t>
    </r>
    <r>
      <rPr>
        <u/>
        <sz val="10"/>
        <color theme="4"/>
        <rFont val="Abadi"/>
        <family val="2"/>
      </rPr>
      <t>Ambiental</t>
    </r>
    <r>
      <rPr>
        <sz val="10"/>
        <color theme="1"/>
        <rFont val="Abadi"/>
        <family val="2"/>
      </rPr>
      <t xml:space="preserve"> &gt; Água e efluentes</t>
    </r>
  </si>
  <si>
    <t>Resíduos</t>
  </si>
  <si>
    <t>% descartado diretamente ou por terceira parte (tratamento)</t>
  </si>
  <si>
    <t>Água produzida e flowback fluid</t>
  </si>
  <si>
    <t>Quantidade de hidrocarbonetos nas descargas de água (t)</t>
  </si>
  <si>
    <r>
      <t>Volume total gerado (mil m</t>
    </r>
    <r>
      <rPr>
        <vertAlign val="superscript"/>
        <sz val="10"/>
        <color theme="1"/>
        <rFont val="Abadi"/>
        <family val="2"/>
      </rPr>
      <t>3</t>
    </r>
    <r>
      <rPr>
        <sz val="10"/>
        <color theme="1"/>
        <rFont val="Abadi"/>
        <family val="2"/>
      </rPr>
      <t>)</t>
    </r>
  </si>
  <si>
    <t>SASB EM-EP-140a.2</t>
  </si>
  <si>
    <t>GRI 303-3 | 303-5
SASB EM-EP-140a.1</t>
  </si>
  <si>
    <t>A Enauta não utiliza a técnica de fraturamento hidráulico para a perfuração de poços.</t>
  </si>
  <si>
    <t>Não se aplica, uma vez que a companhia não utiliza essa técnica.</t>
  </si>
  <si>
    <t>Não foram registrados atrasos ou paradas de operação por motivos não técnicos.</t>
  </si>
  <si>
    <t>GRI 306-4</t>
  </si>
  <si>
    <t>Resíduos desviados da disposição final por método de tratamento (t)</t>
  </si>
  <si>
    <t>Reciclagem (papel, plástico, metal, vidro, madeira, óleo vegetal)</t>
  </si>
  <si>
    <t>Não perigosos</t>
  </si>
  <si>
    <t>Beneficiamento (Borracha e resíduo da remoção de bioincrustação para inspeção do FPSO)</t>
  </si>
  <si>
    <t>Total não perigosos</t>
  </si>
  <si>
    <t>Perigosos</t>
  </si>
  <si>
    <t>Beneficiamento</t>
  </si>
  <si>
    <t>Rerrefino</t>
  </si>
  <si>
    <t>Limpeza/Descontaminação</t>
  </si>
  <si>
    <t>Reprocessamento</t>
  </si>
  <si>
    <t>Despressurização/Descaracterização</t>
  </si>
  <si>
    <t>Total perigosos</t>
  </si>
  <si>
    <t>GRI 306-5</t>
  </si>
  <si>
    <t>Aterro</t>
  </si>
  <si>
    <t>Incineração</t>
  </si>
  <si>
    <t>Detonação</t>
  </si>
  <si>
    <t>Autoclave</t>
  </si>
  <si>
    <t>GRI 306-3</t>
  </si>
  <si>
    <t>Desviados da disposição final</t>
  </si>
  <si>
    <t>Destinados para disposição final</t>
  </si>
  <si>
    <t>Aguardando destinação</t>
  </si>
  <si>
    <t>Resíduos gerados por tipo (t)</t>
  </si>
  <si>
    <t>Composição dos resíduos desviados da disposição final (t)</t>
  </si>
  <si>
    <t>Resíduo oleoso</t>
  </si>
  <si>
    <t>Metal</t>
  </si>
  <si>
    <t>Resíduo contaminado</t>
  </si>
  <si>
    <t>Madeira</t>
  </si>
  <si>
    <t>Tambor / bombona contaminado</t>
  </si>
  <si>
    <t>Plástico</t>
  </si>
  <si>
    <t>Papel / papelão</t>
  </si>
  <si>
    <t>Produto químico</t>
  </si>
  <si>
    <t>Resíduo eletroeletrônico</t>
  </si>
  <si>
    <t>Vidro</t>
  </si>
  <si>
    <r>
      <t>Outros</t>
    </r>
    <r>
      <rPr>
        <vertAlign val="superscript"/>
        <sz val="10"/>
        <color theme="1"/>
        <rFont val="Abadi"/>
        <family val="2"/>
      </rPr>
      <t>1</t>
    </r>
  </si>
  <si>
    <r>
      <t>Resíduos enviados para disposição final por método de disposição (t)</t>
    </r>
    <r>
      <rPr>
        <b/>
        <vertAlign val="superscript"/>
        <sz val="10"/>
        <color theme="4"/>
        <rFont val="Abadi"/>
        <family val="2"/>
      </rPr>
      <t>1</t>
    </r>
  </si>
  <si>
    <t>1. Em relação à composição, os resíduos destinados para aterro são resíduos comuns e aqueles classificados como perigosos referem-se a resíduos infectocontagiosos e pirotécnicos.</t>
  </si>
  <si>
    <t>1. Inclui categorias que individualmente representaramm menos de 1 tonelada destinada no último ano.</t>
  </si>
  <si>
    <r>
      <t xml:space="preserve">Ver </t>
    </r>
    <r>
      <rPr>
        <u/>
        <sz val="10"/>
        <color theme="4"/>
        <rFont val="Abadi"/>
        <family val="2"/>
      </rPr>
      <t>Ambiental</t>
    </r>
    <r>
      <rPr>
        <sz val="10"/>
        <color theme="1"/>
        <rFont val="Abadi"/>
        <family val="2"/>
      </rPr>
      <t xml:space="preserve"> &gt; Resíduos</t>
    </r>
  </si>
  <si>
    <t>Em 2021, a Enauta não recebeu multas ou sanções não monetárias significativas relacionadas a aspectos ambientais.</t>
  </si>
  <si>
    <t>Em 2021, a Enauta não recebeu multas ou sanções não monetárias significativas relacionadas a aspectos socioeconômicos.</t>
  </si>
  <si>
    <t>Todas as reservas da Enauta estão no Brasil, que ocupa a 96ª posição entre os 180 países classificados pelo Índice de Percepção de Corrupção da Transparência Internacional.</t>
  </si>
  <si>
    <t>A Enauta não possui atividades de negócio ligadas à energia renovável, por isso não há geração de receita associada a esse tipo de operação. No entanto, a companhia tem a prática de compra de certificados IREC para compensar suas emissões, o que representou o investimento de R$ 660,00 em 2021 (R$ 1,6 mil no triênio 2019-2021).</t>
  </si>
  <si>
    <t>A Enauta não possui reservas dentro de ou próximas a terras indígenas.</t>
  </si>
  <si>
    <t>A Enauta não possui reservas dentro de ou próximas a áreas de conflito.</t>
  </si>
  <si>
    <t>Todos os ativos operados ou nos quais a Enauta possui participação acionária localizam-se no Brasil. Para mais informações, acesse:</t>
  </si>
  <si>
    <t xml:space="preserve">https://www.enauta.com.br/onde-estamos/mapa-interativo/ </t>
  </si>
  <si>
    <t>https://www.enauta.com.br/investidores/a-enauta-para-investidores/composicao-acionaria-e-societaria/</t>
  </si>
  <si>
    <r>
      <t xml:space="preserve">A Enauta Participações S.A. é listada no Novo Mercado, segmento que reúne as empresas com melhores práticas em governança corporativa as B3. O capital social da companhia é detido pela Queiroz Galvão S.A. (63%) e pela Quantum FIA (7%), sendo 30% das ações negociadas em </t>
    </r>
    <r>
      <rPr>
        <i/>
        <sz val="10"/>
        <color theme="1"/>
        <rFont val="Abadi"/>
        <family val="2"/>
      </rPr>
      <t>free float</t>
    </r>
    <r>
      <rPr>
        <sz val="10"/>
        <color theme="1"/>
        <rFont val="Abadi"/>
        <family val="2"/>
      </rPr>
      <t>. A Enauta Participações S.A. detém 100% do capital da Enauta Energia S.A. Para saber mais, acesse:</t>
    </r>
  </si>
  <si>
    <t>https://www.enauta.com.br/investidores/informacoes-para-o-mercado/central-de-resultados/</t>
  </si>
  <si>
    <t>Perfil e avaliação de fornecedores</t>
  </si>
  <si>
    <t>GRI 102-9</t>
  </si>
  <si>
    <t>Indicadores de perfil da cadeia de fornecedores</t>
  </si>
  <si>
    <t>Número de fornecedores cadastrados e ativos</t>
  </si>
  <si>
    <t>Número de fornecedores qualificados/críticos</t>
  </si>
  <si>
    <t>Número de contratos vigentes com fornecedores qualificados/críticos</t>
  </si>
  <si>
    <t>Dispêndios com fornecedores qualificados/críticos (R$ bilhões)</t>
  </si>
  <si>
    <t>% dispêndios com fornecedores qualificados/críticos sobre o total de gastos com fornecedores</t>
  </si>
  <si>
    <t>A Enauta considera locais os fornecedores sediados no Brasil. Em 2021, as compras e contratações com parceiros locais representaram 26% do total de dispêndios.</t>
  </si>
  <si>
    <t>GRI 308-1 | 414-1</t>
  </si>
  <si>
    <t>Número de novos fornecedores contratados</t>
  </si>
  <si>
    <t>Número de novos fornecedores qualificados/críticos contratados</t>
  </si>
  <si>
    <t>% de fornecedores cuja contratação envolveu a análise de critérios sociais e ambientais</t>
  </si>
  <si>
    <r>
      <t>Avaliação social e ambiental na contratação de novos fornecedores</t>
    </r>
    <r>
      <rPr>
        <b/>
        <vertAlign val="superscript"/>
        <sz val="10"/>
        <color theme="4"/>
        <rFont val="Abadi"/>
        <family val="2"/>
      </rPr>
      <t>1</t>
    </r>
  </si>
  <si>
    <t>GRI 308-2 | 414-2</t>
  </si>
  <si>
    <t>Avaliação social e ambiental durante a vigência dos contratos com fornecedores</t>
  </si>
  <si>
    <r>
      <t>Número de fornecedores com potencial impacto social e ambiental</t>
    </r>
    <r>
      <rPr>
        <vertAlign val="superscript"/>
        <sz val="10"/>
        <color theme="1"/>
        <rFont val="Abadi"/>
        <family val="2"/>
      </rPr>
      <t>1</t>
    </r>
  </si>
  <si>
    <t>% fornecedors com potencial impacto monitorados</t>
  </si>
  <si>
    <t>Número de fornecedores para os quais há plano de ação em andamento</t>
  </si>
  <si>
    <t>% de fornecedores para os quais há plano de ação em andamento</t>
  </si>
  <si>
    <t>Número de fornecedores cujo contrato foi rescindido como resultado do monitoramento</t>
  </si>
  <si>
    <t>% de fornecedores cujo contrato foi rescindido como resultado do monitoramento</t>
  </si>
  <si>
    <t>O engajamento em entidades de classe do setor de óleo e gás promove para a troca do conhecimento e o acompanhamento do desenvolvimento tecnológico do setor. Além disso, em tais fóruns é possível participar da construção de posicionamentos para aprimoramento ou desenvolvimento de políticas públicas entendidas como necessárias para o setor. Entre as associações consideradas estratégicas pela Enauta estão o Instituto Brasileiro de Petróleo, Gás e Biocombustíveis (IBP), a Associação Brasileira de Geólogos de Petróleo (ABGP), a Sociedade Brasileira de Geofísicos (SBGf), a Sociedade de Engenheiros de Petróleo (SPE) e a Associação Brasileira das Empresas de Exploração e Produção de Petróleo (ABEP).</t>
  </si>
  <si>
    <t>GRI 102-18</t>
  </si>
  <si>
    <t>Estrutura de governança</t>
  </si>
  <si>
    <t>GRI 102-22 | 102-23</t>
  </si>
  <si>
    <t>Antônio Augusto de Queiroz Galvão</t>
  </si>
  <si>
    <t>Presidente</t>
  </si>
  <si>
    <t>José Augusto Fernandes Filho</t>
  </si>
  <si>
    <t>José Luiz Alquéres</t>
  </si>
  <si>
    <t>Leduvy de Pina Gouvêa Filho</t>
  </si>
  <si>
    <t>Luiz Carlos de Lemos Costamilan</t>
  </si>
  <si>
    <t>Ricardo de Queiroz Galvão</t>
  </si>
  <si>
    <t>Membro</t>
  </si>
  <si>
    <t>Membro independente</t>
  </si>
  <si>
    <r>
      <t>Composição do Conselho de Administração (06/2020 - 06/2022)</t>
    </r>
    <r>
      <rPr>
        <b/>
        <vertAlign val="superscript"/>
        <sz val="10"/>
        <color theme="4"/>
        <rFont val="Abadi"/>
        <family val="2"/>
      </rPr>
      <t>1</t>
    </r>
  </si>
  <si>
    <r>
      <t>Lincoln Rumenos Guardado</t>
    </r>
    <r>
      <rPr>
        <vertAlign val="superscript"/>
        <sz val="10"/>
        <color theme="1"/>
        <rFont val="Abadi"/>
        <family val="2"/>
      </rPr>
      <t>2</t>
    </r>
  </si>
  <si>
    <t>GRI 102-22</t>
  </si>
  <si>
    <t>Estrutura de governança corporativa</t>
  </si>
  <si>
    <t>João Alberto Gomes Bernacchio</t>
  </si>
  <si>
    <t>José Ribamar Lemos de Souza</t>
  </si>
  <si>
    <t>Sérgio Tuffy Sayeg</t>
  </si>
  <si>
    <t>Gil Marques Mendes</t>
  </si>
  <si>
    <t>José Dimas Gurgel</t>
  </si>
  <si>
    <t>Nelson Mitimasa Jinzenji</t>
  </si>
  <si>
    <t>1. Nenhum integrante do Conselho de Administração acumula funções executivas na companhia.
2. Membro eleito em abril de 2021.</t>
  </si>
  <si>
    <t>Membro titular</t>
  </si>
  <si>
    <t>Membro suplente</t>
  </si>
  <si>
    <t>Composição do Conselho Fiscal (04/2021 - 04/2022)</t>
  </si>
  <si>
    <t>Composição dos Comitês (12/2020 - 12/2022)</t>
  </si>
  <si>
    <t>Estratégia e Gestão</t>
  </si>
  <si>
    <t>Remuneração e Pessoas</t>
  </si>
  <si>
    <t>Governança, Ética e Sustentabilidade</t>
  </si>
  <si>
    <t>Leduvy Gouvêa</t>
  </si>
  <si>
    <r>
      <t>Auditoria (estatutário)</t>
    </r>
    <r>
      <rPr>
        <u/>
        <vertAlign val="superscript"/>
        <sz val="10"/>
        <color theme="4"/>
        <rFont val="Abadi"/>
        <family val="2"/>
      </rPr>
      <t>1</t>
    </r>
  </si>
  <si>
    <t>1. O mandato dos integrantes do Comitê de Auditoria é de 08/2021 a 08/2023.</t>
  </si>
  <si>
    <t>Leduvy Gouvêa de Pina Filho</t>
  </si>
  <si>
    <t>José Manuel Matos Nicolau</t>
  </si>
  <si>
    <r>
      <t xml:space="preserve">Ver </t>
    </r>
    <r>
      <rPr>
        <u/>
        <sz val="10"/>
        <color theme="4"/>
        <rFont val="Abadi"/>
        <family val="2"/>
      </rPr>
      <t>Governança</t>
    </r>
    <r>
      <rPr>
        <sz val="10"/>
        <color theme="1"/>
        <rFont val="Abadi"/>
        <family val="2"/>
      </rPr>
      <t xml:space="preserve"> &gt; Estrutura de governança</t>
    </r>
  </si>
  <si>
    <t>GRI 102-20</t>
  </si>
  <si>
    <t>Composição da Diretoria Executiva</t>
  </si>
  <si>
    <t>Décio Oddone</t>
  </si>
  <si>
    <t>Diretor-Presidente</t>
  </si>
  <si>
    <t>Paula Costa Côrte-Real</t>
  </si>
  <si>
    <t>Diretora-Financeira e de Relações com Investidores</t>
  </si>
  <si>
    <t>Carlos Mastrangelo</t>
  </si>
  <si>
    <t>Diretor de Operações</t>
  </si>
  <si>
    <r>
      <t xml:space="preserve">Ver </t>
    </r>
    <r>
      <rPr>
        <u/>
        <sz val="10"/>
        <color theme="4"/>
        <rFont val="Abadi"/>
        <family val="2"/>
      </rPr>
      <t>Governança</t>
    </r>
    <r>
      <rPr>
        <sz val="10"/>
        <color theme="1"/>
        <rFont val="Abadi"/>
        <family val="2"/>
      </rPr>
      <t xml:space="preserve"> &gt; Forma de gestão</t>
    </r>
  </si>
  <si>
    <t>GRI 103-1 | 103-2 | 103-3</t>
  </si>
  <si>
    <t>A Enauta é signatária do Pacto Global desde 2011 e integra a Rede Brasil do Pacto Global, participando de eventos e discussões para impulsionar a Agenda 2030 e da Plataforma de Ação Contra a Corrupção. A companhia foi a primeira do Brasil a aderir, em 2020, à iniciativa Sustainable Ocean Principles (ONU).</t>
  </si>
  <si>
    <t>Remuneração</t>
  </si>
  <si>
    <r>
      <t xml:space="preserve">Ver </t>
    </r>
    <r>
      <rPr>
        <u/>
        <sz val="10"/>
        <color theme="4"/>
        <rFont val="Abadi"/>
        <family val="2"/>
      </rPr>
      <t>Governança</t>
    </r>
    <r>
      <rPr>
        <sz val="10"/>
        <color theme="1"/>
        <rFont val="Abadi"/>
        <family val="2"/>
      </rPr>
      <t xml:space="preserve"> &gt; Remuneração</t>
    </r>
  </si>
  <si>
    <t>GRI 102-38 | 102-39</t>
  </si>
  <si>
    <t>Remuneração total anual do indivíduo mais bem pago dividida pela remuneração total anual média dos demais colaboradores</t>
  </si>
  <si>
    <t>Aumento percentual da remuneração total anual do indivíduo mais bem pago dividido pelo aumento percentual da remuneração total anual média dos demais colaboradores</t>
  </si>
  <si>
    <t>GRI 102-35 | 102-36 | 102-37</t>
  </si>
  <si>
    <t>GRI 102-35</t>
  </si>
  <si>
    <t>Tipos de remuneração ofertados às instâncias de governança</t>
  </si>
  <si>
    <t>Conselho de Administração e Comitês</t>
  </si>
  <si>
    <t>Conselho Fiscal</t>
  </si>
  <si>
    <t>Diretoria Executiva</t>
  </si>
  <si>
    <t>Apenas remuneração fixa</t>
  </si>
  <si>
    <t>Remuneração fixa
Benefícios
Remuneração variável atrelada a metas e objetivos
Plano de Opções de Compra de Ações</t>
  </si>
  <si>
    <t>https://www.enauta.com.br/investidores/informacoes-para-o-mercado/publicacoes-cvm/</t>
  </si>
  <si>
    <t>GRI 102-19</t>
  </si>
  <si>
    <t>O Conselho de Administração da Enauta estabelece a orientação geral dos negócios da companhia, visando zelar pela sua perenidade em uma perspectiva de longo prazo e de sustentabilidade que incorpore considerações de ordem econômica, social, ambiental e de boa governança corporativa, conforme previsto em seu Regimento Interno. Para isso, o Conselho de Administração conta com o suporte de Comitês, que aprofundam discussões sobre a atuação da Enauta, externalidades, riscos e oportunidades nas dimensões econômica, ambiental e social, entre outros tópicos. 
No âmbito executivo, os diretores lideram as diversas áreas da companhia na condução das atividades e de diferentes projetos em linha com as expectativas e diretrizes estratégicas apontadas pelo Conselho de Administração. Fóruns multidisciplinares formados por gerentes de diferentes áreas reúnem-se mensalmente e apoiam os diretores na tomada de decisão e condução de iniciativas em temas-chave para a estratégia de negócios.</t>
  </si>
  <si>
    <t>Práticas relativas ao Conselho de Administração</t>
  </si>
  <si>
    <t>Comunicação de preocupações críticas</t>
  </si>
  <si>
    <t>GRI 102-24</t>
  </si>
  <si>
    <t>Seleção e nomeação</t>
  </si>
  <si>
    <t>GRI 102-25</t>
  </si>
  <si>
    <t>Conflitos de interesse</t>
  </si>
  <si>
    <t>Avaliação de desempenho</t>
  </si>
  <si>
    <t>GRI 102-28</t>
  </si>
  <si>
    <t>O Conselho de Administração aprova a matriz de materialidade, que norteia o conteúdo do relatório, e o plano de trabalho para elaboração da publicação. A aprovação do Relatório Anual de Sustentabilidade é feita pela Diretoria Executiva.</t>
  </si>
  <si>
    <t>GRI 102-15 | 102-29 | 102-30 | 102-31</t>
  </si>
  <si>
    <r>
      <t xml:space="preserve">Ver </t>
    </r>
    <r>
      <rPr>
        <u/>
        <sz val="10"/>
        <color theme="4"/>
        <rFont val="Abadi"/>
        <family val="2"/>
      </rPr>
      <t>Governança</t>
    </r>
    <r>
      <rPr>
        <sz val="10"/>
        <color theme="1"/>
        <rFont val="Abadi"/>
        <family val="2"/>
      </rPr>
      <t xml:space="preserve"> &gt; Práticas relativas ao Conselho de Administração</t>
    </r>
  </si>
  <si>
    <r>
      <t xml:space="preserve">Ver </t>
    </r>
    <r>
      <rPr>
        <u/>
        <sz val="10"/>
        <color theme="4"/>
        <rFont val="Abadi"/>
        <family val="2"/>
      </rPr>
      <t>Governança</t>
    </r>
    <r>
      <rPr>
        <sz val="10"/>
        <color theme="1"/>
        <rFont val="Abadi"/>
        <family val="2"/>
      </rPr>
      <t xml:space="preserve"> &gt; Gestão de riscos</t>
    </r>
  </si>
  <si>
    <r>
      <t xml:space="preserve">Ver </t>
    </r>
    <r>
      <rPr>
        <u/>
        <sz val="10"/>
        <color theme="4"/>
        <rFont val="Abadi"/>
        <family val="2"/>
      </rPr>
      <t>Capital Human</t>
    </r>
    <r>
      <rPr>
        <sz val="10"/>
        <color theme="1"/>
        <rFont val="Abadi"/>
        <family val="2"/>
      </rPr>
      <t>o &gt; Forma de gestão</t>
    </r>
  </si>
  <si>
    <t>Biodiversidade</t>
  </si>
  <si>
    <r>
      <t xml:space="preserve">Para mais informações, acesse a </t>
    </r>
    <r>
      <rPr>
        <u/>
        <sz val="10"/>
        <color theme="4"/>
        <rFont val="Abadi"/>
        <family val="2"/>
      </rPr>
      <t>Política de Indicação</t>
    </r>
    <r>
      <rPr>
        <sz val="10"/>
        <rFont val="Abadi"/>
        <family val="2"/>
      </rPr>
      <t>.</t>
    </r>
  </si>
  <si>
    <t xml:space="preserve">A Política de Transações com Partes Relacionadas e demais situações de Potencial Conflito de Interesses, aprovada pelo Conselho de Administração em 2019, estabelece orientações e instruções para situações em que interesses individuais dos colaboradores e administradores possam estar potencialmente conflitados com os da companhia.
No âmbito do Conselho de Administração, a Política de Indicação da Enauta determina que os indicados ao órgão não devem ter interesse conflitante com a companhia, sendo proibida a ocupação de cargos em sociedades concorrentes no mercado, salvo dispensa da Assembleia Geral de Acionistas ou do próprio Conselho de Administração. Além disso, o Regimento Interno do órgão prevê explicitamente a necessidade de abstenção de discussões e deliberações nas quais seja identificado conflito de interesse - essas situações devem ser apontadas pelo próprio conselheiro conflitado ou demais conselheiros que identifiquem o caso. </t>
  </si>
  <si>
    <t>A Enauta não possui operações dentro de ou próximas a terras indígenas, portanto há risco e tampouco caso de violação de direitos de povos indígenas relacionado às atividades da companhia.</t>
  </si>
  <si>
    <r>
      <t>Não foi recebido apoio do governo em 2021 na forma de benefícios/créditos fiscais, subsídios, subvenções, prêmios,</t>
    </r>
    <r>
      <rPr>
        <i/>
        <sz val="10"/>
        <color theme="1"/>
        <rFont val="Abadi"/>
        <family val="2"/>
      </rPr>
      <t xml:space="preserve"> royalty holidays</t>
    </r>
    <r>
      <rPr>
        <sz val="10"/>
        <color theme="1"/>
        <rFont val="Abadi"/>
        <family val="2"/>
      </rPr>
      <t xml:space="preserve"> ou outros tipos de incentivos e benefícios.</t>
    </r>
  </si>
  <si>
    <t>O Relatório Anual de Sustentabilidade 2021 e o Databook ESG 2021 da Enauta abrangem a Enauta Participações S.A. e todas as suas subsidiárias, mesmo escopo coberto pelas Demonstrações Financeiras da companhia. Para mais informações sobre a base de preparação, consulte a Nota Explicativa nº 2 das Demonstrações Financeiras, disponíveis no site de Relações com Investidores:</t>
  </si>
  <si>
    <t>Nenhuma informação divulgada em relatórios anteriores foi reapresentada nesta edição do Relatório Anual de Sustentabilidade da Enauta.</t>
  </si>
  <si>
    <t>1. Apenas os fornecedores qualificados/críticos passam por avaliação de critérios sociais e ambientais no momento da contratação.</t>
  </si>
  <si>
    <t>1. Considera os fornecedores que atuam no Campo de Atlanta, sendo 100% avaliados continuamente.</t>
  </si>
  <si>
    <t xml:space="preserve">Canal Confidencial </t>
  </si>
  <si>
    <r>
      <t xml:space="preserve">Ver </t>
    </r>
    <r>
      <rPr>
        <u/>
        <sz val="10"/>
        <color theme="4"/>
        <rFont val="Abadi"/>
        <family val="2"/>
      </rPr>
      <t>Compliance</t>
    </r>
    <r>
      <rPr>
        <sz val="10"/>
        <color theme="1"/>
        <rFont val="Abadi"/>
        <family val="2"/>
      </rPr>
      <t xml:space="preserve"> &gt; Perfil e avaliação de fornecedores</t>
    </r>
  </si>
  <si>
    <r>
      <t xml:space="preserve">Ver </t>
    </r>
    <r>
      <rPr>
        <u/>
        <sz val="10"/>
        <color theme="4"/>
        <rFont val="Abadi"/>
        <family val="2"/>
      </rPr>
      <t>Compliance</t>
    </r>
    <r>
      <rPr>
        <sz val="10"/>
        <rFont val="Abadi"/>
        <family val="2"/>
      </rPr>
      <t xml:space="preserve"> &gt; Perfil e avaliação de fornecedores</t>
    </r>
  </si>
  <si>
    <r>
      <t xml:space="preserve">Ver </t>
    </r>
    <r>
      <rPr>
        <u/>
        <sz val="10"/>
        <color theme="4"/>
        <rFont val="Abadi"/>
        <family val="2"/>
      </rPr>
      <t>Compliance</t>
    </r>
    <r>
      <rPr>
        <sz val="10"/>
        <color theme="1"/>
        <rFont val="Abadi"/>
        <family val="2"/>
      </rPr>
      <t xml:space="preserve"> &gt; Forma de gestão</t>
    </r>
  </si>
  <si>
    <r>
      <t xml:space="preserve">Ver </t>
    </r>
    <r>
      <rPr>
        <u/>
        <sz val="10"/>
        <color theme="4"/>
        <rFont val="Abadi"/>
        <family val="2"/>
      </rPr>
      <t>Compliance</t>
    </r>
    <r>
      <rPr>
        <sz val="10"/>
        <color theme="1"/>
        <rFont val="Abadi"/>
        <family val="2"/>
      </rPr>
      <t xml:space="preserve"> &gt; Canal Confidencial</t>
    </r>
  </si>
  <si>
    <r>
      <t xml:space="preserve">Para mais informações, leia a seção 12.1d do </t>
    </r>
    <r>
      <rPr>
        <u/>
        <sz val="10"/>
        <color theme="4"/>
        <rFont val="Abadi"/>
        <family val="2"/>
      </rPr>
      <t>Formulário de Referência</t>
    </r>
    <r>
      <rPr>
        <sz val="10"/>
        <rFont val="Abadi"/>
        <family val="2"/>
      </rPr>
      <t>.</t>
    </r>
  </si>
  <si>
    <r>
      <t xml:space="preserve">Para mais informações, leia a seção 12.3c do </t>
    </r>
    <r>
      <rPr>
        <u/>
        <sz val="10"/>
        <color theme="4"/>
        <rFont val="Abadi"/>
        <family val="2"/>
      </rPr>
      <t>Formulário de Referência</t>
    </r>
    <r>
      <rPr>
        <sz val="10"/>
        <rFont val="Abadi"/>
        <family val="2"/>
      </rPr>
      <t>.</t>
    </r>
  </si>
  <si>
    <r>
      <t xml:space="preserve">Para mais informações, acesse as </t>
    </r>
    <r>
      <rPr>
        <u/>
        <sz val="10"/>
        <color theme="4"/>
        <rFont val="Abadi"/>
        <family val="2"/>
      </rPr>
      <t>atas de reuniões do Conselho de Administração</t>
    </r>
    <r>
      <rPr>
        <sz val="10"/>
        <rFont val="Abadi"/>
        <family val="2"/>
      </rPr>
      <t>.</t>
    </r>
  </si>
  <si>
    <t>GRI 305-1 | 305-2 | 305-3 | 305-5
TCFD</t>
  </si>
  <si>
    <t>A Enauta avalia a sensibilidade de suas reservas em relação ao preço do Brent, porém não há estudos específicos que levem em consideração cenários futuros de precificação ou taxação de emissões de carbono.</t>
  </si>
  <si>
    <t>Visão de futuro</t>
  </si>
  <si>
    <t>TCFD</t>
  </si>
  <si>
    <t>SASB EM-EP-110a.3 | EM-EP-420a.4</t>
  </si>
  <si>
    <r>
      <t xml:space="preserve">Ver </t>
    </r>
    <r>
      <rPr>
        <u/>
        <sz val="10"/>
        <color theme="4"/>
        <rFont val="Abadi"/>
        <family val="2"/>
      </rPr>
      <t>Clima</t>
    </r>
    <r>
      <rPr>
        <sz val="10"/>
        <color theme="1"/>
        <rFont val="Abadi"/>
        <family val="2"/>
      </rPr>
      <t xml:space="preserve"> &gt; Visão de futuro; Governança; Estratégia; Gestão de riscos</t>
    </r>
  </si>
  <si>
    <r>
      <t xml:space="preserve">Para saber mais sobre os papéis e responsabilidades do Conselho de Administração na gestão das mudanças climáticas, consulte o </t>
    </r>
    <r>
      <rPr>
        <u/>
        <sz val="10"/>
        <color theme="4"/>
        <rFont val="Abadi"/>
        <family val="2"/>
      </rPr>
      <t>questionário CDP – seção C1. Governança</t>
    </r>
    <r>
      <rPr>
        <sz val="10"/>
        <rFont val="Abadi"/>
        <family val="2"/>
      </rPr>
      <t>.</t>
    </r>
  </si>
  <si>
    <r>
      <t xml:space="preserve">Para saber mais sobre os riscos associados às mudanças climáticas, consulte o </t>
    </r>
    <r>
      <rPr>
        <u/>
        <sz val="10"/>
        <color theme="4"/>
        <rFont val="Abadi"/>
        <family val="2"/>
      </rPr>
      <t>questionário CDP – seção C2. Riscos e Oportunidades</t>
    </r>
    <r>
      <rPr>
        <sz val="10"/>
        <rFont val="Abadi"/>
        <family val="2"/>
      </rPr>
      <t>.</t>
    </r>
  </si>
  <si>
    <t>Em 2021, a Enauta esteve dedicada à estruturação de uma série de novos processos internos para o gerenciamento dos riscos de forma integrada e centralizada. A companhia construiu sua Matriz de Riscos, integrando aspectos financeiros, ambientais, sociais e de governança corporativa nessa avaliação, e iniciou o Fórum de Riscos, no nível executivo.
Entre os riscos prioritários identificados na Matriz, há um deles – riscos ESG – que abrange fatores de riscos associados às mudanças climáticas. Para isso, há planos de ação mapeados e em execução.
Esses planos são conduzidos de forma integrada entre as áreas operacionais e administrativas da companhia, alinhados ao planejamento estratégico elaborado pela Diretoria Executiva e aprovado pelo Conselho de Administração.</t>
  </si>
  <si>
    <r>
      <t xml:space="preserve">Ver aba </t>
    </r>
    <r>
      <rPr>
        <u/>
        <sz val="10"/>
        <color theme="4"/>
        <rFont val="Abadi"/>
        <family val="2"/>
      </rPr>
      <t>Clima</t>
    </r>
    <r>
      <rPr>
        <sz val="10"/>
        <color theme="1"/>
        <rFont val="Abadi"/>
        <family val="2"/>
      </rPr>
      <t xml:space="preserve"> &gt; Visão de futuro; Estratégia</t>
    </r>
  </si>
  <si>
    <r>
      <t xml:space="preserve">Ver </t>
    </r>
    <r>
      <rPr>
        <u/>
        <sz val="10"/>
        <color theme="4"/>
        <rFont val="Abadi"/>
        <family val="2"/>
      </rPr>
      <t>Clima</t>
    </r>
    <r>
      <rPr>
        <sz val="10"/>
        <color theme="1"/>
        <rFont val="Abadi"/>
        <family val="2"/>
      </rPr>
      <t xml:space="preserve"> &gt; Visão de futuro</t>
    </r>
  </si>
  <si>
    <r>
      <t xml:space="preserve">Ver </t>
    </r>
    <r>
      <rPr>
        <u/>
        <sz val="10"/>
        <color theme="4"/>
        <rFont val="Abadi"/>
        <family val="2"/>
      </rPr>
      <t>Clima</t>
    </r>
    <r>
      <rPr>
        <sz val="10"/>
        <color theme="1"/>
        <rFont val="Abadi"/>
        <family val="2"/>
      </rPr>
      <t xml:space="preserve"> &gt; Gestão de riscos</t>
    </r>
  </si>
  <si>
    <r>
      <t xml:space="preserve">Ver </t>
    </r>
    <r>
      <rPr>
        <u/>
        <sz val="10"/>
        <color theme="4"/>
        <rFont val="Abadi"/>
        <family val="2"/>
      </rPr>
      <t>Clima</t>
    </r>
    <r>
      <rPr>
        <sz val="10"/>
        <color theme="1"/>
        <rFont val="Abadi"/>
        <family val="2"/>
      </rPr>
      <t xml:space="preserve"> &gt; Estratégia</t>
    </r>
  </si>
  <si>
    <r>
      <t xml:space="preserve">Ver </t>
    </r>
    <r>
      <rPr>
        <u/>
        <sz val="10"/>
        <color theme="4"/>
        <rFont val="Abadi"/>
        <family val="2"/>
      </rPr>
      <t>Clima</t>
    </r>
    <r>
      <rPr>
        <sz val="10"/>
        <color theme="1"/>
        <rFont val="Abadi"/>
        <family val="2"/>
      </rPr>
      <t xml:space="preserve"> &gt; Governança</t>
    </r>
  </si>
  <si>
    <t>GRI 103-1 | 103-2 | 103-3 | 201-2</t>
  </si>
  <si>
    <t>Processo de elaboração</t>
  </si>
  <si>
    <t>Temas materiais</t>
  </si>
  <si>
    <t>GRI 102-21 | 102-40 | 102-42 | 102-43 | 102-46</t>
  </si>
  <si>
    <t>A Enauta realiza periodicamente uma revisão dos temas mais relevantes para a gestão e prestação de contas em sustentabilidade corporativa. Em 2021, foi conduzido um novo processo de engajamento e escuta dos públicos externos para estruturar a Matriz de Materialidade, seguindo os princípios da GRI e da Value Reporting Foundation (Relato Integrado).
Esse processo foi desenvolvido em quatro fases. 
A primeira delas reuniu diferentes referenciais e benchmarkings setoriais para avaliar as principais tendências, assuntos e aspectos em evidência no universo da sustentabilidade corporativa. Foram avalizadas publicações disponibilizadas por entidades multisetoriais, entre elas o Pacto Global da ONU, o Carbon Disclosure Project (CDP) e o Índice de Sustentabilidade Empresarial (ISE), da B3 – a Bolsa de Valores de São Paulo. Também fizeram parte das análises relatórios de outras empresas do setor de óleo e gás.
Na segunda fase, a Enauta realizou um exercício interno para mapear e priorizar os públicos com os quais se relaciona, sob a perspectiva de demandas e necessidades sobre a gestão ESG. Nove grupos de stakeholders foram priorizados para participar do engajamento ativo por meio de entrevistas: clientes; parceiros; fornecedores críticos; investidores; outros agentes do mercado de capitais; setor financeiro; agências reguladoras; poder público; e comunidades locais. 
Na terceira fase, uma pesquisa quantitativa foi aberta a todos os interessados e divulgada amplamente nos canais institucionais. Foram recebidas 81 respostas ao questionário quantitativo on-line e realizadas 12 entrevistas individuais com os públicos priorizados. 
Como última etapa, os resultados apurados nas pesquisas e entrevistas foram tabulados e validados. Os temas materiais foram apresentados e aprovados pela Diretoria e pelo Conselho de Administração.</t>
  </si>
  <si>
    <t>GRI 102-47</t>
  </si>
  <si>
    <t>Mudanças climáticas e transição energética</t>
  </si>
  <si>
    <t>Descritivo</t>
  </si>
  <si>
    <t>Perspectivas para a mitigação das mudanças climáticas e adaptação do negócio frente ao cenário de transição da matriz energética para fontes com menor emissão de carbono. Os investimentos e novas tecnologias para redução das emissões e inovação são alavancas de valor para a geração de valor.</t>
  </si>
  <si>
    <t>Segurança das operações e das pessoas</t>
  </si>
  <si>
    <t>A segurança é um valor da companhia e um ambiente seguro de trabalho para as pessoas, os ativos e o meio ambiente é fundamental para a gestão estratégica. O tema abrange os aspectos de saúde e segurança do trabalho, gestão de riscos operacionais, preparação para emergências e promoção da cultura de segurança para parceiros e fornecedores.</t>
  </si>
  <si>
    <t>Governança e estratégia</t>
  </si>
  <si>
    <t>Abrange a evolução dos processos de controles internos, auditoria e governança corporativa influencia no desenvolvimento da estratégia de negócios e de crescimento. A divulgação dessa estratégia para os públicos externos com ética e transparência, de forma tempestiva e alinhada às expectativas.</t>
  </si>
  <si>
    <t>O respeito aos direitos humanos, o cumprimento da legislação e o combate à corrupção são pilares para a condução dos negócios e a execução da estratégia. As práticas e políticas corporativas para a promoção desses temas são fortalecidas e divulgadas a todos os públicos.</t>
  </si>
  <si>
    <t>Conduta ética e conformidade legal</t>
  </si>
  <si>
    <t>O conhecimento técnico e o alinhamento dos colaboradores à cultura corporativa são diferenciais competitivos relevantes para posicionar a Enauta como a principal empresa independente de produção de petróleo e gás natural do Brasil. As ações para capacitação e valorização dos profissionais, bem como o engajamento nos temas ESG emergentes, são relevantes para a geração de valor no longo prazo.</t>
  </si>
  <si>
    <t>Conhecimento e cultura corporativa</t>
  </si>
  <si>
    <t>A diversidade impulsiona novos olhares e a inovação em processos e novas tecnologias. Os públicos demonstram interesse no conhecimento das políticas e práticas da companhia para promover um ambiente profissional mais inclusivo para mulheres, grupos raciais menos representados, pessoas com deficiências físicas e outros vieses de diversidade.</t>
  </si>
  <si>
    <t>Diversidade e inclusão</t>
  </si>
  <si>
    <t>Gestão ambiental</t>
  </si>
  <si>
    <t>Abordagem de gestão para a promoção do desenvolvimento socioeconômico e ambiental de comunidades tradicionais e para a compensação de eventuais impactos sobre o modo de vida tradicional dessas populações. Busca evidenciar as iniciativas para superar as condicionantes legais estabelecidas nos processos de licenciamento das atividades.</t>
  </si>
  <si>
    <t>Desenvolvimento das comunidades</t>
  </si>
  <si>
    <t>Interesses por grupo de stakeholder</t>
  </si>
  <si>
    <t>GRI 102-44</t>
  </si>
  <si>
    <t>Grupo de stakeholder</t>
  </si>
  <si>
    <t>Principais tópicos e interesses</t>
  </si>
  <si>
    <t>Agências reguladoras</t>
  </si>
  <si>
    <t>Comunidades locais</t>
  </si>
  <si>
    <t>Colaboradores</t>
  </si>
  <si>
    <t>Apoio financeiro para o desenvolvimento de infraestruturas que fortaleçam o vínculo da comunidade com suas tradições culturais e costumes e para o fortalecimento de atividades produtivas conectadas ao modo de vida tradicional das comunidades, com destaque para o empreendedorismo feminino.</t>
  </si>
  <si>
    <t>Investidores e acionistas</t>
  </si>
  <si>
    <t>Sociedade civil</t>
  </si>
  <si>
    <t>Licenciamento e conformidade ambiental, emissões atmosféricas e de GEE, resíduos e biodiversidade.
Saúde e qualidade de vida e segurança do trabalho.
Segurança da informação, gestão de riscos e resposta a emergências, tecnologia e inovação, conduta ética e conformidade legal.</t>
  </si>
  <si>
    <t>Diversificação do portfólio, emissões de GEE, riscos e oportunidades associados às mudanças climáticas e gestão de saúde, segurança e meio ambiente.</t>
  </si>
  <si>
    <r>
      <t>Riscos e oportunidades associados às mudanças climáticas, descarte de efluentes, emissões de GEE, licenciamento e conformidade ambiental, destinação de resíduos e biodiversidade.
Segurança do trabalho, saúde e qualidade de vida e práticas trabalhistas/gestão de pessoas.
Gestão de riscos/resposta a emergências, tecnologia e inovação, integridade dos ativos e segurança dos processos e conduta ética/</t>
    </r>
    <r>
      <rPr>
        <i/>
        <sz val="10"/>
        <color theme="1"/>
        <rFont val="Abadi"/>
        <family val="2"/>
      </rPr>
      <t>compliance</t>
    </r>
    <r>
      <rPr>
        <sz val="10"/>
        <color theme="1"/>
        <rFont val="Abadi"/>
        <family val="2"/>
      </rPr>
      <t>.</t>
    </r>
  </si>
  <si>
    <r>
      <t xml:space="preserve">Outros </t>
    </r>
    <r>
      <rPr>
        <i/>
        <sz val="10"/>
        <color theme="1"/>
        <rFont val="Abadi"/>
        <family val="2"/>
      </rPr>
      <t>players</t>
    </r>
    <r>
      <rPr>
        <sz val="10"/>
        <color theme="1"/>
        <rFont val="Abadi"/>
        <family val="2"/>
      </rPr>
      <t xml:space="preserve"> de mercado</t>
    </r>
  </si>
  <si>
    <r>
      <t>Emissões de GEE, riscos e oportunidades associados às mudanças climáticas e outras emissões.
Segurança do trabalho, saúde e qualidade de vida, impactos nas comunidades locais e desenvolvimento territorial/impactos positivos locais.
Integridade dos ativos e segurança dos processos, conduta ética/</t>
    </r>
    <r>
      <rPr>
        <i/>
        <sz val="10"/>
        <color theme="1"/>
        <rFont val="Abadi"/>
        <family val="2"/>
      </rPr>
      <t>compliance</t>
    </r>
    <r>
      <rPr>
        <sz val="10"/>
        <color theme="1"/>
        <rFont val="Abadi"/>
        <family val="2"/>
      </rPr>
      <t>, governança corporativa, gestão de riscos/resposta a emergências e segurança de dados.</t>
    </r>
  </si>
  <si>
    <r>
      <t xml:space="preserve">Ver </t>
    </r>
    <r>
      <rPr>
        <u/>
        <sz val="10"/>
        <color rgb="FF006A6F"/>
        <rFont val="Abadi"/>
        <family val="2"/>
      </rPr>
      <t>Materialidade</t>
    </r>
    <r>
      <rPr>
        <sz val="10"/>
        <color theme="1"/>
        <rFont val="Abadi"/>
        <family val="2"/>
      </rPr>
      <t xml:space="preserve"> &gt; Processo de elaboração</t>
    </r>
  </si>
  <si>
    <r>
      <t xml:space="preserve">Ver </t>
    </r>
    <r>
      <rPr>
        <u/>
        <sz val="10"/>
        <color rgb="FF006A6F"/>
        <rFont val="Abadi"/>
        <family val="2"/>
      </rPr>
      <t>Materialidade</t>
    </r>
    <r>
      <rPr>
        <sz val="10"/>
        <color theme="1"/>
        <rFont val="Abadi"/>
        <family val="2"/>
      </rPr>
      <t xml:space="preserve"> &gt; Temas materiais</t>
    </r>
  </si>
  <si>
    <r>
      <t xml:space="preserve">Ver </t>
    </r>
    <r>
      <rPr>
        <u/>
        <sz val="10"/>
        <color rgb="FF006A6F"/>
        <rFont val="Abadi"/>
        <family val="2"/>
      </rPr>
      <t>Materialidade</t>
    </r>
    <r>
      <rPr>
        <sz val="10"/>
        <color theme="1"/>
        <rFont val="Abadi"/>
        <family val="2"/>
      </rPr>
      <t xml:space="preserve"> &gt; Interesses por grupo de stakeholder</t>
    </r>
  </si>
  <si>
    <t>GRI 102-26 | 102-27 | 102-33 | 102-34</t>
  </si>
  <si>
    <r>
      <t xml:space="preserve">Para mais informações, acesse o </t>
    </r>
    <r>
      <rPr>
        <u/>
        <sz val="10"/>
        <color theme="4"/>
        <rFont val="Abadi"/>
        <family val="2"/>
      </rPr>
      <t>Relatório Anual de Sustentabilidade 2021</t>
    </r>
    <r>
      <rPr>
        <sz val="10"/>
        <rFont val="Abadi"/>
        <family val="2"/>
      </rPr>
      <t>.</t>
    </r>
  </si>
  <si>
    <t xml:space="preserve">A Enauta é uma companhia de capital aberto com ações listadas na B3 – Brasil, Bolsa e Balcão, negociadas no segmento Novo Mercado que possui os mais elevados requisitos para a governança corporativa e o relacionamento transparente com os acionistas minoritários.
Tanto na estrutura de governança quanto nos processos para a definição estratégica, os riscos, oportunidades e aspectos de sustentabilidade são considerados para avaliação e tomada de decisão. Para isso, a companhia evolui o sistema de governança para incorporar os processos mais modernos de gestão e de comunicação com os públicos.
As políticas e procedimentos para a gestão de riscos da companhia apoiam o entendimento das externalidades e contribuem para a construção da estratégia de negócios com maior eficiência e responsabilidade.
</t>
  </si>
  <si>
    <r>
      <t xml:space="preserve">O Relatório Anual de Sustentabilidade sofreu as seguintes alterações em relação à última edição:
1) Passou a estar de acordo com a opção Abrangente dos Standards GRI.
2) Atualizou a lista de temas materiais.
3) Incorporou requisitos dos </t>
    </r>
    <r>
      <rPr>
        <i/>
        <sz val="10"/>
        <color theme="1"/>
        <rFont val="Abadi"/>
        <family val="2"/>
      </rPr>
      <t>frameworks</t>
    </r>
    <r>
      <rPr>
        <sz val="10"/>
        <color theme="1"/>
        <rFont val="Abadi"/>
        <family val="2"/>
      </rPr>
      <t xml:space="preserve"> SASB e TCFD</t>
    </r>
  </si>
  <si>
    <t>O Relatório Anual de Sustentabilidade 2021 da Enauta abrange o período entre 1º de janeiro e 31 de dezembro de 2021.</t>
  </si>
  <si>
    <t>Este Relatório foi preparado em conformidade com as Normas GRI: opção Abrangente.</t>
  </si>
  <si>
    <r>
      <t xml:space="preserve">A Enauta disponibiliza o e-mail </t>
    </r>
    <r>
      <rPr>
        <u/>
        <sz val="10"/>
        <color theme="4"/>
        <rFont val="Abadi"/>
        <family val="2"/>
      </rPr>
      <t>enauta@enauta.com.br</t>
    </r>
    <r>
      <rPr>
        <sz val="10"/>
        <rFont val="Abadi"/>
        <family val="2"/>
      </rPr>
      <t xml:space="preserve"> para receber e responder dúvidas e comentários sobre o Relatório Anual de Sustentabilidade.</t>
    </r>
  </si>
  <si>
    <t>% manifestações tratadas pelo Canal Confidencial</t>
  </si>
  <si>
    <t>Não foram registrados vazamentos em 2021 nas operações da Enauta.</t>
  </si>
  <si>
    <r>
      <t xml:space="preserve">Os ativos da Enauta ficam em áreas </t>
    </r>
    <r>
      <rPr>
        <i/>
        <sz val="10"/>
        <color theme="1"/>
        <rFont val="Abadi"/>
        <family val="2"/>
      </rPr>
      <t>offshore</t>
    </r>
    <r>
      <rPr>
        <sz val="10"/>
        <color theme="1"/>
        <rFont val="Abadi"/>
        <family val="2"/>
      </rPr>
      <t>, em águas profundas, não tendo proximidade de áreas com status de proteção da biodiversidade.</t>
    </r>
  </si>
  <si>
    <r>
      <t xml:space="preserve">A Enauta possui participação em 17 blocos </t>
    </r>
    <r>
      <rPr>
        <i/>
        <sz val="10"/>
        <color theme="1"/>
        <rFont val="Abadi"/>
        <family val="2"/>
      </rPr>
      <t>offshore</t>
    </r>
    <r>
      <rPr>
        <sz val="10"/>
        <color theme="1"/>
        <rFont val="Abadi"/>
        <family val="2"/>
      </rPr>
      <t>, atuando como operador em quatro deles. Desses sites, apenas 1 (Campo de Atlanta) está em fase de produção.</t>
    </r>
  </si>
  <si>
    <r>
      <t xml:space="preserve">A Enauta possui participação em 4 blocos </t>
    </r>
    <r>
      <rPr>
        <i/>
        <sz val="10"/>
        <color theme="1"/>
        <rFont val="Abadi"/>
        <family val="2"/>
      </rPr>
      <t>onshore</t>
    </r>
    <r>
      <rPr>
        <sz val="10"/>
        <color theme="1"/>
        <rFont val="Abadi"/>
        <family val="2"/>
      </rPr>
      <t>, em nenhum deles como operador.</t>
    </r>
  </si>
  <si>
    <t>A gestão com excelência dos impactos ambientais das operações é um elemento central para o sucesso do negócio da Enauta. Os processos e ferramentas para o gerenciamento dos aspectos ambientais são centralizados no Sistema de Gestão Integrado (SGI) e a certificação conforme a norma ISO 14001 assegura que a atualização em relação às melhores práticas.
Por meio dos processos internos e do monitoramento contínuo, a companhia realiza a gestão de recursos hídricos, com foco no consumo de água e descarte de efluentes; a gestão dos resíduos, garantindo a destinação adequada e buscando o reaproveitamento dos materiais; e a gestão dos impactos sobre a biodiversidade, com voltada para a identificação e mitigação de riscos para a fauna e a flora, com ações de proteção e resposta a emergências em caso de acidentes. 
O engajamento dos colaboradores e terceirizados garante a padronização dos processos para a minimização dos impactos ambientais. Para isso, a companhia realiza o Projeto de Educação Ambiental dos Trabalhadores (PEAT), que conta com ações de capacitação dos profissionais envolvidos na operação do Campo de Atlanta sobre as características e impactos ambientais das atividades, bem como das ações para mitigação e controle.</t>
  </si>
  <si>
    <t>GRI 303-1 | 303-2</t>
  </si>
  <si>
    <t>GRI 102-11 | 103-1 | 103-2 | 103-3</t>
  </si>
  <si>
    <t>GRI 306-1 | 306-2</t>
  </si>
  <si>
    <t>A maioria da água consumida nas operações é captada diretamente no mar e tratada por meio de um dessalinizador a bordo do FPSO Petrojarl I para ser utilizada em diferentes processos. O consumo humano é suprido pela rede municipal do Rio de Janeiro (para o escritório da sede) e pelo envio de água potável ao Campo de Atlanta a partir da base operacional em Niterói.
O descarte de efluentes e a gestão para evitar vazamentos são os processos críticos para evitar e mitigar impactos ambientais sobre os recursos hídricos. Os diferentes efluentes gerados no Campo de Atlanta (sanitários, água oleosa e água produzida) são tratados por métodos adequados e descartados em conformidade com as legislações e regulações aplicáveis. Medições periódicas do teor de hidrocarbonetos nesses efluentes garantem níveis adequados nas descargas. As práticas para evitar vazamentos são abrangidas pelo Sistema de Gestão Integrado.</t>
  </si>
  <si>
    <t>A Enauta possui uma equipe direcionada para a alta performance profissional. Os processos de gestão visam fortalecer as competências individuais e impulsionar os talentos que estão alinhados aos valores corporativos, com foco na diversificação do portfólio e crescimento na produção de óleo e gás. Os colaboradores formam uma equipe com conhecimentos técnicos e experiência para a execução das atividades de exploração e produção, o desenvolvimento de novos negócios e o fomento à inovação.
A companhia também fomenta a consolidação de um ambiente profissional diverso e inclusivo, com o propósito de garantir o melhor resultado nos projetos e crescimento. A Enauta desenvolveu, em 2021, o primeiro censo de diversidade entre os colaboradores, com o objetivo de ampliar o entendimento sobre as oportunidades para fortalecer a diversidade em todos os processos de gestão. Essa atuação é direcionada pela Política sobre Pessoas e Direitos Humanos, aprovada pelo Conselho de Administração e que fortalece a governança ao estabelecer critérios e diretrizes para apoiar o planejamento estratégico e operacional, orientando as ações para identificar, avaliar e mitigar riscos em todas as relações com os públicos. 
Os resultados também vão apoiar novas iniciativas para a sensibilização das lideranças e o alinhamento às diretrizes de governança. Entre as ações previstas estão a adaptação dos treinamentos e dos procedimentos para a seleção e contratação de novos colaboradores.</t>
  </si>
  <si>
    <t>A geração significativa de resíduos pela Enauta está associada às operações do Campo de Atlanta. São priorizados métodos que permitam o reaproveitamento dos resíduos, como a reciclagem, beneficiamento e rerrefino. Todos os procedimentos para o gerenciamento de resíduos estão abrangidos pelo Sistema de Gestão Integrado e garantem a conformidade com os parâmetros legais e regulatórios aplicáveis.
Os resíduos são encaminhados por empresas devidamente homologadas para seu descarte, mediante o controle de Manifestos Marítimos de Resíduos (MMRs), tíquetes de pesagem, Manifestos de Transporte (MTRs), Relatórios de Recebimento (RRs), Certificados de Destinação Final (CDFs) e mapa e planilhas de rastreabilidade de resíduos.</t>
  </si>
  <si>
    <t>A Enauta busca apoiar e contribuir com o desenvolvimento das comunidades locais situadas na área de influência das operações. A companhia atua para promover a cidadania e a valorização da cultura de comunidades tradicionais, apoiada em dois dois eixos temáticos:
•  Direitos humanos, diversidade e inclusão
•  Preservação ambiental
Em 2021, a Enauta aprovou um total de R$ 13 milhões para a realização de investimentos em projetos incentivados em 2022. O montante é maior do que a soma de todos os aportes realizados nos últimos dez anos. Os recursos serão destinados para apoiar 20 projetos de impacto social selecionados.
Essa forma de atuação está alinhada às diretrizes da Política sobre Pessoas e Direitos Humanos, aprovada pelo Conselho de Administração em 2021.</t>
  </si>
  <si>
    <r>
      <t xml:space="preserve">Ver </t>
    </r>
    <r>
      <rPr>
        <u/>
        <sz val="10"/>
        <color theme="4"/>
        <rFont val="Abadi"/>
        <family val="2"/>
      </rPr>
      <t>Comunidades</t>
    </r>
    <r>
      <rPr>
        <sz val="10"/>
        <rFont val="Abadi"/>
        <family val="2"/>
      </rPr>
      <t xml:space="preserve"> &gt; Forma de gestão</t>
    </r>
  </si>
  <si>
    <t>Anticorrupção</t>
  </si>
  <si>
    <t>Direitos humanos</t>
  </si>
  <si>
    <t>Área do bloco (hectares)</t>
  </si>
  <si>
    <t>Blocos PAMA-M-265 e PAMA-M-337</t>
  </si>
  <si>
    <t>PAMA-M-265 = 76.930,00 
PAMA-M-337= 76.930,00</t>
  </si>
  <si>
    <t>Bloco FZA-M-90</t>
  </si>
  <si>
    <t xml:space="preserve">Campo de Atlanta </t>
  </si>
  <si>
    <t>Unidades operacionais</t>
  </si>
  <si>
    <t>No litoral dos estados do Pará e do Maranhão (localizados a mais de 200 km dos blocos) há diversas unidades de conservação, com ecossistemas sensíveis.</t>
  </si>
  <si>
    <t>Relação com unidades de conservação ou de alto valor para a biodiversidade</t>
  </si>
  <si>
    <t>No litoral do estado do Amapá possui diversas unidades de conservação, sendo a mais próxima (PARNA do Cabo Orange) a cerca de 170 km.</t>
  </si>
  <si>
    <t>A Unidade de Conservação mais próxima do Campo de Atlanta é a Reserva Extrativista Marinha Arraial do Cabo, localizada a cerca de 120 km de distância.</t>
  </si>
  <si>
    <t>GRI 304-1</t>
  </si>
  <si>
    <r>
      <t xml:space="preserve">Ver </t>
    </r>
    <r>
      <rPr>
        <u/>
        <sz val="10"/>
        <color theme="4"/>
        <rFont val="Abadi"/>
        <family val="2"/>
      </rPr>
      <t>Ambiental</t>
    </r>
    <r>
      <rPr>
        <sz val="10"/>
        <color theme="1"/>
        <rFont val="Abadi"/>
        <family val="2"/>
      </rPr>
      <t xml:space="preserve"> &gt; Biodiversidade</t>
    </r>
  </si>
  <si>
    <t>Não se aplica, pois a companhia não possui áreas de reserva legal ou preservação permanente e não realiza atividades de restauração florestal.</t>
  </si>
  <si>
    <t>SASB EM-EP-160a.1</t>
  </si>
  <si>
    <t>GRI 304-2</t>
  </si>
  <si>
    <t>O principal risco para a biodiversidade decorrente das atividades da indústria óleo e gás está associado à ocorrência de vazamentos nas diferentes operações de produção e exploração. Para mitigar esse risco, a Enauta adota as melhores práticas de segurança operacional e investe continuamente em estudos e avaliações de impacto, para identificar áreas sensíveis, estabelecer medidas de proteção e de mitigação, e construir protocolos de resposta a emergências. Em 2021, pelo terceiro ano consecutivo, nenhum vazamento ocorreu nas operações do Campo de Atlanta.
A companhia também atua de forma preventiva para identificar os potenciais impactos ambientais das atividades nas áreas, por meio da elaboração dos Estudos de Impacto Ambiental dos ativos, posteriormente apresentados ao IBAMA, órgão governamental responsável pela concessão das licenças ambientais.
Sempre que possível, a companhia conecta o investimento em projetos de Pesquisa e Desenvolvimento (P&amp;D) à estratégia de identificação de riscos e proteção da biodiversidade. Esse foi o foco, por exemplo, do Projeto Costa Norte, a maior iniciativa de P&amp;D na história da Enauta, com um investimento total de R$ 14,2 milhões e finalizada em 2020. Em 2021, a companhia concluiu um projeto de P&amp;D em parceria com a Universidade do Estado do Rio de Janeiro (UERJ) para determinar a contribuição das florestas de mangue do estado do Rio de Janeiro para a mitigação do aquecimento global.  A pesquisa estruturou uma metodologia para estimar o estoque de carbono mantido nessas florestas – cada hectare de mangue pode armazenar até 500 toneladas de carbono. O estudo também analisou a efetividade das unidades de conservação costeiras para conter o processo de degradação dos manguezais fluminenses e, com isso, contribuir para o armazenamento de carbono por meio das emissões evitadas.</t>
  </si>
  <si>
    <t>GRI 304-4</t>
  </si>
  <si>
    <t>MMA 2014</t>
  </si>
  <si>
    <t>IUCN 2021</t>
  </si>
  <si>
    <t>ICMBio/MMA 2018</t>
  </si>
  <si>
    <t>Dados insuficientes</t>
  </si>
  <si>
    <t>Criticamente ameaçadas</t>
  </si>
  <si>
    <t>Ameaçadas</t>
  </si>
  <si>
    <t>Vulneráveis</t>
  </si>
  <si>
    <t>Quase ameaçadas</t>
  </si>
  <si>
    <t>Pouco preocupantes</t>
  </si>
  <si>
    <t>Número de espécies por status de conservação*</t>
  </si>
  <si>
    <t>1. Além das listas IUCN e do Mininstério do Meio Ambiente/Instituto Chico Mendes de Conservação da Biodiversidade, 15 espécies identificadas em habitats de operação da Enauta foram incluídas no Apêndice I da lista Cities como ameaçadas de extinção.</t>
  </si>
  <si>
    <t>Os fornecedores críticos, categoria que abrange todas as empresas que prestam serviços para a operação do Campo de Atlanta, são avaliados e monitorados por meio de auditorias conduzidas pela Gerência de QSMS. Essas avaliações abrangem diversos aspectos ESG, como a regularidade com a legislação trabalhista, os processos de gestão de impactos ambientais e a aderência aos protocolos e procedimentos de segurança estabelecidos para a operação. O monitoramento ocorre por meio de documentos ponte, reuniões e rotinas de diálogo periódicas e auditorias periódicas dos fornecedores críticos.</t>
  </si>
  <si>
    <t>Indicadores de acidentes</t>
  </si>
  <si>
    <t>GRI 403-9 | 403-10
SASB EM-EP-320a.1</t>
  </si>
  <si>
    <t>Terceiros</t>
  </si>
  <si>
    <t>Número de acidentes que resultaram em óbito</t>
  </si>
  <si>
    <t>Número total de acidentes registráveis</t>
  </si>
  <si>
    <t>Número de dias perdidos</t>
  </si>
  <si>
    <t>Consolidado</t>
  </si>
  <si>
    <t>Número de doenças ocupacionais</t>
  </si>
  <si>
    <t>Número de horas-homem trabalhadas (HHT)</t>
  </si>
  <si>
    <t>Frequência</t>
  </si>
  <si>
    <t>Gravidade</t>
  </si>
  <si>
    <t>Taxa de frequência (TF) dos acidentes que resultaram em óbito (fator de 1 milhão de HHT)</t>
  </si>
  <si>
    <t>TF dos acidentes que resultaram em óbito (fator de 200 mil HHT)</t>
  </si>
  <si>
    <t>TF dos acidentes com afastamento (fator de 1 milhão de HHT)</t>
  </si>
  <si>
    <t>TF dos acidentes com afastamento (fator de 200 mil HHT)</t>
  </si>
  <si>
    <t>TF de acidentes registráveis (fator de 1 milhão de HHT)</t>
  </si>
  <si>
    <t>TF de acidentes registráveis (fator de 200 mil HHT)</t>
  </si>
  <si>
    <t>TG de acidentes (fator de 200 mil de HHT)</t>
  </si>
  <si>
    <t>TF de doenças ocupacionais (fator de 1 milhão de HHT)</t>
  </si>
  <si>
    <t>TF de doenças ocupacionais (fator de 200 mil HHT)</t>
  </si>
  <si>
    <r>
      <t>Indicadores de segurança do trabalho do Campo de Atlanta</t>
    </r>
    <r>
      <rPr>
        <b/>
        <vertAlign val="superscript"/>
        <sz val="10"/>
        <color theme="4"/>
        <rFont val="Abadi"/>
        <family val="2"/>
      </rPr>
      <t>1</t>
    </r>
  </si>
  <si>
    <t>Segurança operacional</t>
  </si>
  <si>
    <r>
      <t xml:space="preserve">Ver </t>
    </r>
    <r>
      <rPr>
        <u/>
        <sz val="10"/>
        <color theme="4"/>
        <rFont val="Abadi"/>
        <family val="2"/>
      </rPr>
      <t>Segurança</t>
    </r>
    <r>
      <rPr>
        <sz val="10"/>
        <color theme="1"/>
        <rFont val="Abadi"/>
        <family val="2"/>
      </rPr>
      <t xml:space="preserve"> &gt; Forma de gestão</t>
    </r>
  </si>
  <si>
    <r>
      <t xml:space="preserve">Ver </t>
    </r>
    <r>
      <rPr>
        <u/>
        <sz val="10"/>
        <color theme="4"/>
        <rFont val="Abadi"/>
        <family val="2"/>
      </rPr>
      <t>Segurança</t>
    </r>
    <r>
      <rPr>
        <sz val="10"/>
        <color theme="1"/>
        <rFont val="Abadi"/>
        <family val="2"/>
      </rPr>
      <t xml:space="preserve"> &gt; Indicadores de acidentes</t>
    </r>
  </si>
  <si>
    <t>SASB EM-EP-320a.2</t>
  </si>
  <si>
    <t>A segurança é um valor da Enauta e pilar central da estratégia. A produção de petróleo e gás natural só é viável se houver condições de mitigar ao máximo os riscos para as pessoas e o meio ambiente, por meio da aplicação de barreiras de proteção e monitoramento contínuo das condições de segurança dos ambientes de trabalho. Essa visão, endossada pelo Conselho de Administração, é praticada por meio do Sistema de Gestão Integrado (SGI). As políticas, processos e procedimentos estabelecidos pelo SGI seguem as melhores práticas, abrangem 100% das atividades de colaboradores e terceiros e estão certificados de acordo com as normas internacionais ISO 9001 (gestão da qualidade), ISO 14001 (gestão ambiental) e ISO 45001 (gestão de saúde e segurança ocupacional). O SGI também integra regulamentos técnicos de diferentes resoluções da Agência Nacional de Petróleo, Gás Natural e Biocombustíveis (ANP), com foco na melhoria contínua das operações.
Como a maior parte das atividades operacionais da Enauta são executadas por profissionais das empresas terceirizadas, o SGI é estendido para a cadeia de valor, com monitoramento de forma contínua do desempenho em QSMS (qualidade, segurança, meio ambiente e saúde) desses contratados. Esse monitoramento ocorre por meio de documentos ponte, reuniões e rotinas de diálogo periódicas e auditorias periódicas dos fornecedores críticos.
O programa Segurança a Fundo tem o objetivo de reforçar a cultura de segurança entre todos os colaboradores e terceiros. Essa plataforma integra ações educativas, de conscientização e de comunicação, processos de monitoramento, avaliações de riscos das atividades, capacitação das lideranças e ações de reconhecimento dos profissionais que se destacam na aplicação dos nossos procedimentos de SMS. O Segurança a Fundo também garante o alinhamento da Enauta às diretrizes e aos conceitos das 9 Regras que Salvam Vidas. Essa iniciativa foi desenvolvida pela International Association of Oil &amp; Gas Producers (IOGP) com o objetivo de prevenir e mitigar acidentes fatais nas operações de produção de óleo e gás.
Entre as práticas adotadas no Segurança a Fundo destacam-se os treinamentos obrigatórios e nos procedimentos da companhia, a constituição das Comissões Internas de Prevenção de Acidentes (CIPAs) e promoção da Semana Interna de Prevenção de Acidentes (SIPAT), o Cartão Premiado (reconhecimento a profissionais que relatam condições inseguras), o Direito de Recusa e a comunicação e investigação de incidentes. A promoção da saúde ocorre por meio da realização periódica de exames médicos e da oferta de plano de saúde e odontológico aos colaboradores.</t>
  </si>
  <si>
    <t>GRI 103-1 | 103-2 | 103-3 | 403-1 | 403-2 | 403-3 | 403-4 | 403-5 | 403-6 | 403-8</t>
  </si>
  <si>
    <t>GRI 403-7</t>
  </si>
  <si>
    <t>A Enauta iniciou o monitoramento desse indicador em 2021. No período, não houve incidente Tier 1 de segurança de processo.</t>
  </si>
  <si>
    <t>SASB EM-EP-540a.2</t>
  </si>
  <si>
    <r>
      <t xml:space="preserve">Ver </t>
    </r>
    <r>
      <rPr>
        <u/>
        <sz val="10"/>
        <color theme="4"/>
        <rFont val="Abadi"/>
        <family val="2"/>
      </rPr>
      <t>Segurança</t>
    </r>
    <r>
      <rPr>
        <sz val="10"/>
        <color theme="1"/>
        <rFont val="Abadi"/>
        <family val="2"/>
      </rPr>
      <t xml:space="preserve"> &gt; Segurança operacional</t>
    </r>
  </si>
  <si>
    <t>A promoção da segurança operacional está integrada ao programa Segurança a Fundo e baseada em cinco valores:
•  LIDERANÇA para promover uma cultura de segurança operacional e de prevenção de incidentes, incentivando a força de trabalho a comunicar as condições inseguras.
•  RESPONSABILIDADE de saber e agir da maneira correta, considerando as questões relacionadas à segurança, à saúde, ao meio ambiente e à integridade de ativos.
•  COMPROMETIMENTO para assegurar os recursos necessários para prevenção, mitigação e controle dos impactos relacionados às atividades operacionais, buscando permanentemente a melhoria contínua dos resultados.
•  GESTÃO DA INTEGRIDADE para manter os ativos operacionais preservados de modo a assegurar um elevado nível de confiabilidade, respeitando a vida útil para a qual foram projetados.
•  GESTÃO DE RISCOS para identificar, avaliar e divulgar os riscos envolvidos nas atividades operacionais a toda força de trabalho envolvida, de modo a evitar a ocorrência de incidentes
A Enauta realiza estudos de riscos conforme a metodologia HAZID e gerencia barreiras de segurança a partir de diagramas BowTie. Para responder a situações de emergência, a companhia adota os princípios do Incident Command System (ICS) e atualiza periodicamente o Plano de Emergência Individual (PEI) do Campo de Atlanta, além de trabalhar em parceria com a Oil Spill Response Limited (OSRL), maior organização especializada em resposta a emergências na indústria de óleo e gás.</t>
  </si>
  <si>
    <t>GRI 102-17</t>
  </si>
  <si>
    <t>+ 55 11 2739 4561 (outras localidades – chamada a cobrar)</t>
  </si>
  <si>
    <t>0800 022 0279 (Holanda)</t>
  </si>
  <si>
    <t>0800 741 0022 (Brasil)</t>
  </si>
  <si>
    <t>canalconfidencial.com.br/enauta/</t>
  </si>
  <si>
    <t>Como acessar o Canal Confidencial</t>
  </si>
  <si>
    <t>GRI 102-16</t>
  </si>
  <si>
    <r>
      <rPr>
        <b/>
        <sz val="10"/>
        <color theme="4"/>
        <rFont val="Abadi"/>
        <family val="2"/>
      </rPr>
      <t>Propósito</t>
    </r>
    <r>
      <rPr>
        <sz val="10"/>
        <rFont val="Abadi"/>
        <family val="2"/>
      </rPr>
      <t xml:space="preserve">
Ser a principal empresa independente de produção de petróleo e gás natural do Brasil.
</t>
    </r>
    <r>
      <rPr>
        <b/>
        <sz val="10"/>
        <color theme="4"/>
        <rFont val="Abadi"/>
        <family val="2"/>
      </rPr>
      <t>Missão</t>
    </r>
    <r>
      <rPr>
        <sz val="10"/>
        <rFont val="Abadi"/>
        <family val="2"/>
      </rPr>
      <t xml:space="preserve">
Produzir o petróleo e o gás natural demandados pela sociedade de forma segura, eficiente, responsável, com foco na geração de valor.
</t>
    </r>
    <r>
      <rPr>
        <b/>
        <sz val="10"/>
        <color theme="4"/>
        <rFont val="Abadi"/>
        <family val="2"/>
      </rPr>
      <t>Visão 2025</t>
    </r>
    <r>
      <rPr>
        <sz val="10"/>
        <rFont val="Abadi"/>
        <family val="2"/>
      </rPr>
      <t xml:space="preserve">
Construir o portfólio mais diversificado e com o maior potencial para geração de valor entre as empresas independentes de petróleo e gás natural operando no Brasil.
Com disciplina financeira, ética e transparência:
•  Para garantir a geração de caixa e a sustentabilidade da companhia;
•  Para alavancar o crescimento; continuar investindo no desenvolvimento de Atlanta e, seletivamente, em exploração.
Atuar com responsabilidade em relação ao meio ambiente, sociedade, governança e investidores</t>
    </r>
  </si>
  <si>
    <t>GRI 205-1 | 205-2 | 205-3</t>
  </si>
  <si>
    <t>SASB EM-EP-510a.2</t>
  </si>
  <si>
    <t>Membros da governança corporativa</t>
  </si>
  <si>
    <r>
      <t xml:space="preserve">Ver </t>
    </r>
    <r>
      <rPr>
        <u/>
        <sz val="10"/>
        <color theme="4"/>
        <rFont val="Abadi"/>
        <family val="2"/>
      </rPr>
      <t>Compliance</t>
    </r>
    <r>
      <rPr>
        <sz val="10"/>
        <color theme="1"/>
        <rFont val="Abadi"/>
        <family val="2"/>
      </rPr>
      <t xml:space="preserve"> &gt; Anticorrupção</t>
    </r>
  </si>
  <si>
    <t>Total de membros da governança treinados</t>
  </si>
  <si>
    <t>Percentual de membros da governança treinados</t>
  </si>
  <si>
    <t>Colaboradores por região</t>
  </si>
  <si>
    <t>Sudeste | total de colaboradores treinados</t>
  </si>
  <si>
    <t>Sudeste | percentual de colaboradores treinados</t>
  </si>
  <si>
    <t>Nordeste | total de colaboradores treinados</t>
  </si>
  <si>
    <t>Membros da governança e colaboradores treinados nas políticas e práticas anticorrupção</t>
  </si>
  <si>
    <t>Total de diretores treinados</t>
  </si>
  <si>
    <t>Percentual de diretores treinados</t>
  </si>
  <si>
    <t>Gerência/coordenação/supervisão</t>
  </si>
  <si>
    <t>Total de lideranças treinadas</t>
  </si>
  <si>
    <t>Percentual de lideranças treinadas</t>
  </si>
  <si>
    <t>Total de técnicos treinados</t>
  </si>
  <si>
    <t>Percentual de técnicos treinados</t>
  </si>
  <si>
    <t>Total de analistas treinados</t>
  </si>
  <si>
    <t>Percentual de analistas treinados</t>
  </si>
  <si>
    <t>GRI 407-1 | 408-1 | 409-1</t>
  </si>
  <si>
    <t>SASB EM-EP-210a.3</t>
  </si>
  <si>
    <r>
      <t xml:space="preserve">Ver </t>
    </r>
    <r>
      <rPr>
        <u/>
        <sz val="10"/>
        <color theme="4"/>
        <rFont val="Abadi"/>
        <family val="2"/>
      </rPr>
      <t>Compliance</t>
    </r>
    <r>
      <rPr>
        <sz val="10"/>
        <color theme="1"/>
        <rFont val="Abadi"/>
        <family val="2"/>
      </rPr>
      <t xml:space="preserve"> &gt; Direitos humanos</t>
    </r>
  </si>
  <si>
    <r>
      <t xml:space="preserve">Conheça todos os projetos e iniciativas apoiadas no </t>
    </r>
    <r>
      <rPr>
        <u/>
        <sz val="10"/>
        <color rgb="FF006A6F"/>
        <rFont val="Abadi"/>
        <family val="2"/>
      </rPr>
      <t>site institucional</t>
    </r>
    <r>
      <rPr>
        <sz val="10"/>
        <color theme="1"/>
        <rFont val="Abadi"/>
        <family val="2"/>
      </rPr>
      <t xml:space="preserve"> da Enauta.</t>
    </r>
  </si>
  <si>
    <t>Recursos próprios (doações)</t>
  </si>
  <si>
    <t>Recursos incentivados¹</t>
  </si>
  <si>
    <t>GRI 203-1 | 203-2 | 413-1 | 413-2</t>
  </si>
  <si>
    <t>SASB EM-EP-210b.1</t>
  </si>
  <si>
    <t>Investimento social da Enauta (R$ milhões)</t>
  </si>
  <si>
    <t>1. Os recursos serão destinados para a realização de 20 projetos  de impacto social a serem executados em 2022. As ações trabalharão sobre dois eixos temáticos: Direitos humanos, diversidade, inclusão; e Preservação ambiental.</t>
  </si>
  <si>
    <t>Investimento social privado</t>
  </si>
  <si>
    <r>
      <t xml:space="preserve">Ver </t>
    </r>
    <r>
      <rPr>
        <u/>
        <sz val="10"/>
        <color theme="4"/>
        <rFont val="Abadi"/>
        <family val="2"/>
      </rPr>
      <t>Comunidades</t>
    </r>
    <r>
      <rPr>
        <sz val="10"/>
        <rFont val="Abadi"/>
        <family val="2"/>
      </rPr>
      <t xml:space="preserve"> &gt; Investimento social privado</t>
    </r>
  </si>
  <si>
    <t>GRI 204 | Práticas de compra 2016</t>
  </si>
  <si>
    <r>
      <t xml:space="preserve">O Databook ESG 2021 da Enauta faz parte do conjunto de divulgações sobre o desempenho da companhia no último ano. Este documento está integrado ao Relatório Anual de Sustentabilidade 2021 (RAS 2021), elaborado conforme o </t>
    </r>
    <r>
      <rPr>
        <i/>
        <sz val="11"/>
        <color theme="1" tint="0.249977111117893"/>
        <rFont val="Abadi"/>
        <family val="2"/>
      </rPr>
      <t>framework</t>
    </r>
    <r>
      <rPr>
        <sz val="11"/>
        <color theme="1" tint="0.249977111117893"/>
        <rFont val="Abadi"/>
        <family val="2"/>
      </rPr>
      <t xml:space="preserve"> do relato integrado (The Value Reporting Foundation) porém não submetido a verificação independente.
Neste Databook, disponibilizamos com transparência dados sobre nossa gestão e desempenho conforme as Normas GRI e os requisitos SASB, TCFD e dos principais </t>
    </r>
    <r>
      <rPr>
        <i/>
        <sz val="11"/>
        <color theme="1" tint="0.249977111117893"/>
        <rFont val="Abadi"/>
        <family val="2"/>
      </rPr>
      <t>ratings</t>
    </r>
    <r>
      <rPr>
        <sz val="11"/>
        <color theme="1" tint="0.249977111117893"/>
        <rFont val="Abadi"/>
        <family val="2"/>
      </rPr>
      <t xml:space="preserve"> ESG (Performance Data). Clique nos ícones ao lado para navegar pelos respectivos conteúdos.
No RAS 2021, apresentamos um olhar mais estratégico sobre a criação de valor em nosso modelo de negócios, conectando os impactos e as contribuições de nossas atividades aos 17 Objetivos de Desenvolvimento Sustentável da Agenda 2030 (ONU). Além disso, os principais destaques do ano estão na versão on-line do Relatório, que conta com recursos de acessibilidade.</t>
    </r>
  </si>
  <si>
    <r>
      <t xml:space="preserve">Ética e </t>
    </r>
    <r>
      <rPr>
        <b/>
        <i/>
        <sz val="10"/>
        <color theme="4"/>
        <rFont val="Abadi"/>
        <family val="2"/>
      </rPr>
      <t>compliance</t>
    </r>
  </si>
  <si>
    <t>Custos com treinamentos dos colaboradores (R$)</t>
  </si>
  <si>
    <r>
      <t xml:space="preserve">A estratégia de negócios da Enauta pode ser impactada por riscos associados às mudanças climáticas no curto, no médio e no longo prazo. Em todos os horizontes, a companhia considera como relevantes os riscos que, uma vez materializados, podem provocar a interrupção das atividades de produção de óleo e gás ou inviabilizarem a atuação da companhia como uma empresa independente do setor </t>
    </r>
    <r>
      <rPr>
        <i/>
        <sz val="10"/>
        <color theme="1"/>
        <rFont val="Abadi"/>
        <family val="2"/>
      </rPr>
      <t>upstream</t>
    </r>
    <r>
      <rPr>
        <sz val="10"/>
        <color theme="1"/>
        <rFont val="Abadi"/>
        <family val="2"/>
      </rPr>
      <t>.
Esses riscos estão relacionados a questões físicas, como o aumento de eventos climáticos extremos e inesperados. As ocorrências de ondas ou ventos acima da média podem ter impacto sobre as operações do Campo de Atlanta. No longo prazo, uma eventual elevação do nível do mar pode impactar as operações da base de apoio localizada em Niterói (Rio de Janeiro).
Com relação à legislação e ao mercado, as mudanças climáticas podem provocar alterações regulatórias e de padrões de consumo, que podem impactar os custos relacionados à produção e utilização de combustíveis fósseis. Nesse contexto, os negócios da companhia podem ser impactados, exigindo adequações para garantir a geração de valor.
Para responder a esses riscos, a Enauta busca ativamente medidas de redução de emissões nas operações. Para o sistema de produção definitivo, o FPSO adquirido será projetado para maximizar o consumo de gás natural, adotando uma configuração multicombustível para equipamentos de combustão (caldeiras, aquecedores e turbinas), priorizando o uso do gás associado de acordo com a demanda.
O investimento em novas tecnologias associadas à eficiência energética do Campo de Atlanta é necessário para mitigar os riscos de paralisação operacional por descumprimento da legislação atual ou futura relacionada a emissões e consumo de combustível.
Além disso, com a aplicação de tecnologias modernas, a companhia tem uma operação mais eficiente do ponto de vista ambiental, pois reduz a necessidade de uso de outros tipos de combustíveis e evita o aumento das emissões de gases de efeito estufa.</t>
    </r>
  </si>
  <si>
    <t>A ética e o compliance estão na base das atividades e negócios da Enauta. A companhia possui políticas e programas para direcionar a atuação dos colaboradores e fornecedores, em conformidade com a legislação, as normas aplicáveis ao setor de óleo e gás e os valores corporativos.
O Código de Conduta Ética estabelece os princípios e diretrizes para a atuação de todos os colaboradores, líderes e membros do Conselho de Administração. A companhia também revisou, em 2021, a sua Política Anticorrupção, com o objetivo de assegurar o cumprimento da legislação por parte de todos os colaboradores e terceiros.</t>
  </si>
  <si>
    <r>
      <t xml:space="preserve">O Programa de Compliance da Enauta reúne diversas ferramentas para garantir a conduta ética em todas as relações com os públicos de interesse. O objetivo do Programa é prevenir, detectar e remediar situações irregulares ou antiéticas que possam colocar em risco as atividades da companhia.
As políticas, procedimentos e processos do Programa de Compliance são aplicadas em 100% das atividades e ativos da companhia. Em seu plano anual de trabalho, o Programa de Compliance prevê a realização de treinamentos e capacitações para os colaboradores sobre ética e anticorrupção. Em 2021, as ações foram direcionadas para as equipes de suprimentos (diligência de fornecedores) e sustentabilidade (diligência para projetos incentivados e parceiros). Também foi promovido no ano um programa de agentes de </t>
    </r>
    <r>
      <rPr>
        <i/>
        <sz val="10"/>
        <rFont val="Abadi"/>
        <family val="2"/>
      </rPr>
      <t>compliance</t>
    </r>
    <r>
      <rPr>
        <sz val="10"/>
        <rFont val="Abadi"/>
        <family val="2"/>
      </rPr>
      <t>, que facilita a divulgação do tema e o esclarecimento de dúvidas de quem está na ponta das operações, fortalecendo a cultura de integridade da Enauta.
O Canal Confidencial é a ferramenta do Programa de Compliance para o recebimento de comunicações e denúncias de casos que afrontem as políticas e valores corporativos ou a própria legislação. O Canal é gerido por uma empresa externa e independente e pode ser acessado pela internet ou por telefone, 24 horas por dia, em todos os dias da semana. As denúncias e comunicações podem ser realizadas de forma anônima, se o comunicante desejar.</t>
    </r>
  </si>
  <si>
    <r>
      <t xml:space="preserve">Por meio do Programa de Compliance, que abrange 100% das unidades e operações, a Enauta busca a mitigação dos riscos de fraude e corrupção em suas operações. Além disso, alinhada às melhores práticas de governança, a companhia executa procedimentos de controles internos e de auditoria, que possibilitam a identificação de casos de fraude e corrupção em suas atividades. O Código de Conduta Ética e a Política Anticorrupção são os dois principais instrumentos normativos que tratam do tema e são amplamente comunicados aos administradores, colaboradores, fornecedores e demais </t>
    </r>
    <r>
      <rPr>
        <i/>
        <sz val="10"/>
        <rFont val="Abadi"/>
        <family val="2"/>
      </rPr>
      <t>stakeholders</t>
    </r>
    <r>
      <rPr>
        <sz val="10"/>
        <rFont val="Abadi"/>
        <family val="2"/>
      </rPr>
      <t xml:space="preserve"> por meio do site institucional. 
Todos os novos colaboradores, no ato de sua contratação, têm acesso ao Código de Conduta Ética. Além disso, a companhia criou o programa Agentes de Compliance, um grupo formado por 6 colaboradores que multiplicam na companhia os treinamentos e orientações sobre o tema. Os Agentes de Compliance participam de reuniões mensais, palestras e workshops.
Os fornecedores críticos, por meio do Portal de Compliance (plataforma interna para registro dos procedimentos de due diligence), também registram o conhecimento e a aceitação do Código de Conduta Ética e da Política Anticorrupção. A Enauta realiza due diligences de fornecedores e de entidades que recebem patrocínios ou doações de recursos de leis de incentivo para aplicação de projetos sociais. As diligências visam à mitigação de riscos de corrupção, de envolvimento em lavagem de dinheiro e financiamento ao terrorismo, em irregularidades nas interações e contratos com a administração pública. Dessa forma, 100% das operações são avaliadas quanto a riscos de corrupção.
Em 2021, nenhuma denúncia ou caso confirmado de corrupção foi identificado na companhia.</t>
    </r>
  </si>
  <si>
    <t>Nos processos de seleção de fornecedores, a Enauta possui mecanismos para incorporar avaliações de aspectos ambientais e sociais das empresas parceiras. Os potenciais fornecedores respondem a um questionário de Qualidade, Segurança, Meio Ambiente e Saúde (QSMS) e, além disso, a companhia realiza uma verificação de documentos mínimos obrigatórios, de acordo com o nível de criticidade do fornecedor. Além disso, o processo de homologação das empresas inclui a avaliação de documentos legais, como certidões de regularidade fiscal e trabalhista.</t>
  </si>
  <si>
    <r>
      <t xml:space="preserve">No encerramento de 2021, a Enauta contava com 128 colaboradores, um ativo em operação (Campo de Atlanta), além de deter participação em outros 16 blocos de óleo e gás na costa brasileira (três deles como operador) e em 4 blocos </t>
    </r>
    <r>
      <rPr>
        <i/>
        <sz val="10"/>
        <color theme="1"/>
        <rFont val="Abadi"/>
        <family val="2"/>
      </rPr>
      <t>onshore</t>
    </r>
    <r>
      <rPr>
        <sz val="10"/>
        <color theme="1"/>
        <rFont val="Abadi"/>
        <family val="2"/>
      </rPr>
      <t>. No ano, a companhia registrou receita líquida de R$ 1,8 bilhão (91% de aumento na comparação anual), lucro líquido de R$ 1,4 bilhão (+ 1.064% na comparação anual) e dívida líquida de R$ 2,8 bilhões (relação de 2 vezes da dívida líquida/EBITDAX do ano anterior). Para mais informações, acesse a divulgação financeira da Enauta:</t>
    </r>
  </si>
  <si>
    <t>Lincoln Rumenos Guardado</t>
  </si>
  <si>
    <t>A seleção de integrantes do Conselho de Administração segue as diretrizes e procedimentos previstos pela Política de Indicação da Enauta. A avaliação de candidatos às posições de conselheiro é realizada pelos Comitês de Remuneração e Pessoas e de Governança, Ética e Sustentabilidade. A eleição dos membros do Conselho de Administração ocorre a cada dois anos na Assembleia Geral de Acionistas.
Conforme dispõe a Política de Indicação, o processo de nomeação de membros para o Conselho de Administração deve considerar, na medida do possível, uma boa formação dos órgãos societários para que a composição do órgão seja adequada ao porte e às necessidades da Enauta. Entre os critérios avaliados estão a diversidade de conhecimento, a complementaridade na formação acadêmica e de experiência profissional, aspectos culturais, faixa etária e gênero. Conforme os requisitos do Regulamento do Novo Mercado da B3, segmento em que a companhia tem suas ações listadas, o Conselho de Administração deve contar com pelo menos 2 membros independentes.
A eleição dos membros dos Comitês é realizada pelo Conselho de Administração na primeira reunião após a realização da Assembleia Geral de Acionistas que elegeu os conselheiros do órgão. A indicação dos membros dos Comitês considera a experiência e conhecimento dos conselheiros nas matérias que analisam. O Comitê de Auditoria conta, ainda, com um membro externo e especialista em assuntos de contabilidade societária.</t>
  </si>
  <si>
    <t xml:space="preserve">Conforme estabelecido na última atualização nos Regimentos Internos do Conselho de Administração e dos Comitês, a avaliação de desempenho deste órgãos é realizada anualmente, tendo sido realizada nos anos de 2017, 2019 e 2021. No primeiro ano, o processo contou com apoio de uma consultoria especializada em governança corporativa. Nos ciclos mais recentes, a avaliação foi conduzida internamente pela área de Governança Corporativa da Enauta com suporte do Comitê de Governança, Ética e Sustentabilidade. 
A metodologia foi estruturada em etapas e teve como objeto o colegiado do Conselho, seus Comitês e o Presidente do Conselho de Administração. Até 2019, as avaliações envolveram a aplicação de questionário on-line confidencial e entrevistas individuais com os conselheiros e os diretores, que trouxeram uma perspectiva complementar sobre a eficácia dos órgãos e enriqueceram as análises. Na avaliação de 2021, os membros dos órgãos responderam a questionários sobre as atuações coletivas dos órgãos, bem como sobre os seus desempenhos individuais.
Os resultados foram discutidos pelo Comitê de Governança, Ética e Sustentabilidade e, posteriormente, pelo Conselho de Administração. Os resultados da avaliação de 2019 suscitaram um plano de ação para os anos de 2020 e 2021, tendo sua implementação acompanhada pelo Comitê. </t>
  </si>
  <si>
    <t>O Conselho de Administração reúne-se conforme um plano anual de reuniões ordinárias e sempre que convocado extraordinariamente. Em 2021, foram realizadas 17 reuniões (sendo sete ordinárias, previstas no calendário anual de reuniões do órgão), nas quais os principais avanços e desafios estratégicos da companhia foram discutidos e avaliados pelo colegiado. Entre os temas levados ao conhecimento do órgão no período, destacam-se: a aprovação de Políticas, entre elas as de Desenvolvimento Sustentável, Alçadas, Indicação, Controles Internos, Direitos Humanos, Parcerias e Remuneração dos Administradores; a aprovação das Demonstrações Financeiras; a alteração do Estatuto Social a fim de atender aos requisitos do novo Regulamento do Novo Mercado; a implementação do Comitê de Auditoria Estatutário; e a revisão dos Regimentos Internos do Conselho de Administração, dos Comitês e da Diretoria Executiva. Nas reuniões do Conselho de Administração e dos Comitês, as lideranças da Enauta prestam contas sobre o andamento de projetos relevantes para a estratégia corporativa, contribuindo também para a ampliação da qualificação dos membros da governança em temas de fronteira, novas tecnologias e abordagens inovadoras para os desafios corporativos.</t>
  </si>
  <si>
    <t>Em 2021, a Enauta avançou com a estruturação de uma série de novos processos internos para o gerenciamento dos riscos de forma integrada e centralizada, com o início do Fórum de Riscos, no nível executivo.
A Política de Gestão de Riscos, com as diretrizes para a condução dessa gestão, foi aprovada pelo Conselho de Administração em 2021. O documento indica as responsabilidades e os procedimentos a serem adotados pelos gestores para a identificação, priorização e definição de planos de ação para a mitigação e controle dos principais riscos.
Ao longo de 2021, com apoio de consultoria externa e por meio de workshops com os diretores e gerentes, a companhia construiu sua Matriz de Riscos, integrando aspectos financeiros, ambientais, sociais e de governança corporativa nessa avaliação. Para o conjunto de 10 riscos prioritários foram estabelecidos planos de ação e linhas de defesa.
O acompanhamento da implementação dessa gestão é realizado pela Diretoria Executiva, com apoio das análises e avaliações de duas novas gerências corporativas – a área de Auditoria Interna e a área de Controles Internos. Dentro de suas competências, essas equipes conduzem avaliações sistemáticas dos processos internos e indicam oportunidades de melhoria para o aprimoramento contínuo da gestão de riscos e da governança como um todo.</t>
  </si>
  <si>
    <t>A Enauta respeita e promove os direitos humanos, conforme os princípios da Declaração Universal dos Direitos Humanos, em 100% de suas atividades e na sua cadeia de valor. Esse posicionamento está estabelecido na Política para o Desenvolvimento Sustentável e foi fortalecido, em 2021, com a aprovação e divulgação da Política sobre Pessoas e Direitos Humanos.
Ainda em 2021, a companhia iniciou o desenvolvimento do Programa de Direitos Humanos, Diversidade e Inclusão, por meio do qual se responsabiliza pela implementação dos seguintes princípios:
•  Construir e preservar um ambiente de trabalho livre de preconceitos e qualquer tipo de discriminação. 
•  Oferecer a todos condições igualitárias para o acesso a oportunidades de contratação, remuneração e desenvolvimento profissional. 
•  Promover a diversidade de gênero, racial e de orientação sexual (LGBTQIA+) na gestão de pessoas, respeitando as diferenças individuais, culturais e garantindo a liberdade de expressão e de opinião.
•  Combater qualquer forma de trabalho degradante (forçado ou infantil, por exemplo).
•  Garantir o respeito à associação sindical e à legislação trabalhista.
Uma das iniciativas desenvolvidas foi a disponibilização de um treinamento em formato virtual sobre direitos humanos para os fornecedores e colaboradores. Um total de 41 parceiros foram convidados a participar da iniciativa e 24% deles concluíram a capacitação. Entre os colaboradores, a adesão à capacitação atingiu 57% da equipe.
As atividades desenvolvidas pela Enauta e sua cadeia de fornecedores são altamente reguladas e exigem elevada qualificação técnica dos trabalhadores. Além disso, as operações e os fornecedores são continuamente avaliados no âmbito do Programa de Compliance, assegurando a conformidade legal e a conduta de acordo com as diretrizes do Código de Conduta Ética. 
Por essas condições, a companhia entende que não há risco significativo de ocorrência de formas de trabalho degradante em suas operações e na sua cadeia de valor, entre elas condições de trabalho forçadas análogas ao escravo, trabalho infantil ou comprometimento das atividades sindicais pertinentes às categorias profissionais.</t>
  </si>
  <si>
    <t>Clique nas chaves na barra cinza à esquerda (+) para abrir o detalhamento de cada seção</t>
  </si>
  <si>
    <t>Para ler a mensagem do Diretor-Presidente da Enauta, acesse a página 6 do Relatório Anual de Sustentabilidade 2021:</t>
  </si>
  <si>
    <t>Produção total</t>
  </si>
  <si>
    <t>Financeiro</t>
  </si>
  <si>
    <t>Receita líquida (R$ milhões)</t>
  </si>
  <si>
    <t>EBITDAX (R$ milhões)</t>
  </si>
  <si>
    <t xml:space="preserve">Margem EBITDAX </t>
  </si>
  <si>
    <t>Lucro Líquido (R$ milhões)</t>
  </si>
  <si>
    <t>Caixa Líquido (R$ milhões)</t>
  </si>
  <si>
    <t>CAPEX realizado (US$ milhões)</t>
  </si>
  <si>
    <t>Produção Total (Mil Boe)</t>
  </si>
  <si>
    <t>Produção de Óleo (Mil Bbl)</t>
  </si>
  <si>
    <t xml:space="preserve">Produção de Gás (Mil Boe) </t>
  </si>
  <si>
    <t>O valor econômico direto gerado e distribuído pela Enauta totalizou R$ 2,7 bilhões em 2021, sendo a distribuição conforme: R$ 81,0 milhões em Pessoal; R$ 913,2 milhões em Impostos, taxas e contribuições; R$ 239,5 milhões em Remuneração de capitais de terceiros; e R$ 1.444,6 milhões em Remuneração de capitais próprios. A Demonstração do Valor Adicionado consta nas Demonstrações Financeiras da companhia, disponíveis no site de Relações com Investidores:</t>
  </si>
  <si>
    <t>Em 2021, a produção líquida total da Enauta foi de 6.671 mil boe. No período, a produção de óleo somou 3.349 mil bbl, e a de gás e condensado 3.323 mil boe.</t>
  </si>
  <si>
    <t>79,8 p.p.</t>
  </si>
  <si>
    <r>
      <t>Número de acidentes com afastamento</t>
    </r>
    <r>
      <rPr>
        <vertAlign val="superscript"/>
        <sz val="10"/>
        <color theme="1"/>
        <rFont val="Abadi"/>
        <family val="2"/>
      </rPr>
      <t>2</t>
    </r>
  </si>
  <si>
    <t>Em 2021, o Campo de Atlanta gerou as seguintes emissões atmosféricas significativas: 3.746,60 toneladas de NOx; 1.710,54 toneladas de VOC; 1.222,59 toneladas de CO; e 3,71 toneladas de SOx.</t>
  </si>
  <si>
    <r>
      <t>Taxa de gravidade (TG) de acidentes (fator de 1 milhão de HHT)</t>
    </r>
    <r>
      <rPr>
        <vertAlign val="superscript"/>
        <sz val="10"/>
        <color theme="1"/>
        <rFont val="Abadi"/>
        <family val="2"/>
      </rPr>
      <t>3</t>
    </r>
  </si>
  <si>
    <t>1. Não foram registrados acidentes nos escritórios no último triênio.
2. O acidente com afastamento não teve consequência grave, conforme parâmetros da Resolução ANP nº 44/2009.
3. O aumento do resultado da taxa de gravidade de 2021 é proveniente de um acidente com afastamento ocorrido em 2020, que impactou em 183 dias debitados em 2021.</t>
  </si>
  <si>
    <r>
      <t xml:space="preserve">Ver </t>
    </r>
    <r>
      <rPr>
        <u/>
        <sz val="10"/>
        <color theme="4"/>
        <rFont val="Abadi"/>
        <family val="2"/>
      </rPr>
      <t>Clima</t>
    </r>
    <r>
      <rPr>
        <sz val="10"/>
        <color theme="1"/>
        <rFont val="Abadi"/>
        <family val="2"/>
      </rPr>
      <t xml:space="preserve"> &gt; Detalhamento das emissões de escopo 1</t>
    </r>
  </si>
  <si>
    <r>
      <t xml:space="preserve">Ver </t>
    </r>
    <r>
      <rPr>
        <u/>
        <sz val="10"/>
        <color theme="4"/>
        <rFont val="Abadi"/>
        <family val="2"/>
      </rPr>
      <t>Clima</t>
    </r>
    <r>
      <rPr>
        <sz val="10"/>
        <color theme="1"/>
        <rFont val="Abadi"/>
        <family val="2"/>
      </rPr>
      <t xml:space="preserve"> &gt; Visão de futuro; Estratégia</t>
    </r>
  </si>
  <si>
    <r>
      <t xml:space="preserve">A Enauta atua no segmento </t>
    </r>
    <r>
      <rPr>
        <i/>
        <sz val="10"/>
        <color theme="1"/>
        <rFont val="Abadi"/>
        <family val="2"/>
      </rPr>
      <t>upstream</t>
    </r>
    <r>
      <rPr>
        <sz val="10"/>
        <color theme="1"/>
        <rFont val="Abadi"/>
        <family val="2"/>
      </rPr>
      <t xml:space="preserve"> de óleo e gás com atividades de exploração e produção. A companhia possui um ativo em operação (Campo de Atlanta), é operadora de outros três blocos em exploração e possui participação nos consórcios de mais 14 blocos em quatro bacias da costa brasileira, além de deter participação em outros quatro blocos </t>
    </r>
    <r>
      <rPr>
        <i/>
        <sz val="10"/>
        <color theme="1"/>
        <rFont val="Abadi"/>
        <family val="2"/>
      </rPr>
      <t>onshore</t>
    </r>
    <r>
      <rPr>
        <sz val="10"/>
        <color theme="1"/>
        <rFont val="Abadi"/>
        <family val="2"/>
      </rPr>
      <t>.</t>
    </r>
  </si>
  <si>
    <t>Trata da gestão de riscos e impactos ambientais associados às atividades para operação e exploração de campos de óleo e gás. A companhia divulga os investimentos e projetos voltados para a manutenção de elevados padrões de desempenho, considerando a inovação de processos e tecnologias como potencial alavanca para reduzir impactos e mitigar riscos, incluindo o engajamento de fornecedores críticos.</t>
  </si>
  <si>
    <t>Riscos e oportunidades associados às mudanças climáticas, emissões de GEE e gestão de recursos hídricos.
Impactos às comunidades locais e mecanismos de resolução de conflitos, saúde e segurança, práticas trabalhistas e relacionamento com clientes.
Segurança de dados, tecnologia e inovação, governança corporativa, gestão de fornecedores e integridade dos ativos/segurança dos processos.</t>
  </si>
  <si>
    <t>Licenciamento e conformidade ambiental, emissões atmosféricas e de GEE, destinação de resíduos e descarte de efluentes.
Segurança do trabalho, saúde e qualidade de vida, gestão de pessoas e direitos humanos.
Integridade dos ativos e segurança dos processos, gestão de riscos e resposta a emergências, conduta ética/compliance e governança corporativa.</t>
  </si>
  <si>
    <t>Os desafios e impactos das mudanças climáticas são uma das principais externalidades que impactam o modelo de negócio da Enauta. O esforço para a redução das emissões de gases de efeito estufa tem provocado mudanças em todas as cadeias produtivas.
A transição gradativa para uma matriz energética global com maior participação de fontes renováveis e biocombustíveis será sustentada pela coexistência com fontes de energia de origem fóssil, como o óleo e o gás natural. Por isso, a Enauta avalia os riscos e as oportunidades das mudanças climáticas em seu planejamento estratégico, agindo para responder adequadamente a essas questões de maneira integrada em todas as  atividades.
Em 2021, com o incentivo do Conselho de Administração, a companhia estabeleceu uma meta relacionada a mudanças climáticas e com influência sobre a remuneração variável do CEO e dos Diretores. A intensidade de emissões (considerando os escopos 1 e 2) deveria ficar abaixo de 21 kgCO2e/boe. Ao final do ano, o resultado apurado foi de 17,6 kgCO2e/boe.</t>
  </si>
  <si>
    <t>As mudanças climáticas, bem como os riscos e oportunidades associados a esses aspectos, são uma das temáticas avaliadas continuamente pelo Comitê de Governança, Ética e Sustentabilidade. Esse órgão, de caráter consultivo, apoia a tomada de decisão do Conselho de Administração, emitindo opinião e pareceres baseados em estudos e avalições das externalidades e dos projetos e iniciativas conduzidos pelas áreas executivas da companhia.
O Conselho de Administração, por sua vez, estabelece as diretrizes para a gestão dos impactos e riscos das mudanças climáticas nos negócios. O órgão aprovou, em 2020, a Política para o Desenvolvimento Sustentável, documento que firma o compromisso da Enauta de atuar na identificação e mitigação dos riscos associados à emissão de gases de efeito estufa na atmosfera, concentrando esforços em medidas de adaptação.
A companhia também está trabalhando na estruturação de uma Política de Mudanças Climáticas, que também será aprovada pelo Conselho de Administração, com o objetivo de aprofundar os processos para avaliação de riscos e oportunidades das mudanças climáticas.</t>
  </si>
  <si>
    <r>
      <t>Escopo 1 e 2 / Produção (kgCO</t>
    </r>
    <r>
      <rPr>
        <vertAlign val="subscript"/>
        <sz val="10"/>
        <color theme="1"/>
        <rFont val="Abadi"/>
        <family val="2"/>
      </rPr>
      <t>2</t>
    </r>
    <r>
      <rPr>
        <sz val="10"/>
        <color theme="1"/>
        <rFont val="Abadi"/>
        <family val="2"/>
      </rPr>
      <t>e/boe)</t>
    </r>
  </si>
  <si>
    <t>Por meio de investimentos em projetos socais, a Enauta contribui para o desenvolvimento das comunidades tradicionais e locais. A companhia utiliza recursos previstos em leis de incentivo, tais como a Lei nº 10.741/03 (Estatuto do Idoso), a Lei nº 8.069/90 (Estatuto da Criança e do Adolescente) e Lei nº 12.715/12 (Programa Nacional de Apoio à Atenção Oncológica).
Na área de influência do Campo de Atlanta, a Enauta realiza a Prestação de Serviço às Comunidades (PSC), com o objetivo engajar a comunidade local por meio de ações de comunicação, reuniões periódicas e divulgação de informações atualizadas dos projetos. Além disso, a companhia apoia comunidades tradicionais no desenvolvimento de ações culturais, de empreendedorismo e geração de renda.
No município de São João da Barra (Rio de Janeiro), a companhia apoia a Cooperativa Arte Peixe na profissionalização e requalificação do sistema produtivo de alimentos. Formada por aproximadamente 20 mulheres, a Cooperativa agrega valor ao pescado com a fabricação de diferentes produtos alimentícios, como hambúrgueres de peixe e de camarão.
Em São Francisco de Itabapoana (Rio de Janeiro), a Enauta incentiva a Associação de Mulheres Artesãs e Agricultores Quilombolas de Barrinha (Armaaqbar) com recursos para a construção de uma sede para o desenvolvimento das atividades locais, infraestrutura que vai impulsionar a cultura local e a promoção de atividades educacionais e recreativas.
Em 2021, o investimento realizado em projetos e atividades voltados para o desenvolvimento social totalizou R$ 1,42 milhão. Esses recursos foram direcionados para apoiar instituições como o Hospital de Amor de Barretos, referência na prevenção e tratamento de câncer, e o Hospital Pequeno Príncipe, instituição filantrópica especialista na saúde de crianças e adolescentes da qual a Enauta é o maior apoiador.</t>
  </si>
  <si>
    <t>Proporção da remuneração</t>
  </si>
  <si>
    <r>
      <t xml:space="preserve">As práticas de remuneração da Enauta visam atrair e reter profissionais qualificados, além de promover o alinhamento de interesses dos administradores aos objetivos de curto, médio e longo prazos da companhia. A política de remuneração é elaborada conforme as melhores práticas de mercado, com o apoio de pesquisas salariais e baseada em um plano de cargos e salários corporativo. O processo de determinação da remuneração não envolve a consulta a grupos de </t>
    </r>
    <r>
      <rPr>
        <i/>
        <sz val="10"/>
        <color theme="1"/>
        <rFont val="Abadi"/>
        <family val="2"/>
      </rPr>
      <t>stakeholders</t>
    </r>
    <r>
      <rPr>
        <sz val="10"/>
        <color theme="1"/>
        <rFont val="Abadi"/>
        <family val="2"/>
      </rPr>
      <t>. 
Aos conselheiros (Conselho de Administração e Conselho Fiscal) é oferecida apenas remuneração fixa compatível com os deveres e responsabilidades assumidos. Em 2021, um conselheiro manteve os benefícios de seguro de vida e plano de saúde e odontológico custeados pela companhia, remanescentes do período em que exercia o cargo de Diretor-Presidente da Enauta. 
Aos diretores e demais colaboradores, a companhia oferece ainda remuneração variável com base nas metas corporativas definidas para cada exercício e um conjunto de benefícios. Merece destaque ainda o Plano de Opções de Compra de Ações da Enauta, oferecido aos executivos desde 2011 como mecanismo de alinhamento de objetivos de longo prazo. 
Para mais informações, acesse a seção 13 do Formulário de Referência da Enauta:</t>
    </r>
  </si>
  <si>
    <t>Nordeste | percentual de colaboradores treinados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</si>
</sst>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48" x14ac:knownFonts="1">
    <font>
      <sz val="11"/>
      <color theme="1"/>
      <name val="Calibri"/>
      <family val="2"/>
      <scheme val="minor"/>
    </font>
    <font>
      <sz val="11"/>
      <color theme="1"/>
      <name val="Abadi"/>
      <family val="2"/>
    </font>
    <font>
      <sz val="40"/>
      <color theme="1" tint="0.249977111117893"/>
      <name val="Abadi"/>
      <family val="2"/>
    </font>
    <font>
      <b/>
      <sz val="16"/>
      <color theme="4"/>
      <name val="Abadi"/>
      <family val="2"/>
    </font>
    <font>
      <sz val="11"/>
      <color theme="1"/>
      <name val="Calibri"/>
      <family val="2"/>
      <scheme val="minor"/>
    </font>
    <font>
      <sz val="10"/>
      <color theme="1"/>
      <name val="Abadi"/>
      <family val="2"/>
    </font>
    <font>
      <i/>
      <sz val="10"/>
      <color theme="1"/>
      <name val="Abadi"/>
      <family val="2"/>
    </font>
    <font>
      <b/>
      <sz val="10"/>
      <color theme="0"/>
      <name val="Abadi"/>
      <family val="2"/>
    </font>
    <font>
      <b/>
      <sz val="10"/>
      <color theme="4"/>
      <name val="Abadi"/>
      <family val="2"/>
    </font>
    <font>
      <u/>
      <sz val="10"/>
      <color theme="4"/>
      <name val="Abadi"/>
      <family val="2"/>
    </font>
    <font>
      <vertAlign val="subscript"/>
      <sz val="10"/>
      <color theme="1"/>
      <name val="Abadi"/>
      <family val="2"/>
    </font>
    <font>
      <b/>
      <sz val="10"/>
      <color theme="1"/>
      <name val="Abadi"/>
      <family val="2"/>
    </font>
    <font>
      <vertAlign val="superscript"/>
      <sz val="10"/>
      <color theme="1"/>
      <name val="Abadi"/>
      <family val="2"/>
    </font>
    <font>
      <b/>
      <vertAlign val="subscript"/>
      <sz val="10"/>
      <color theme="4"/>
      <name val="Abadi"/>
      <family val="2"/>
    </font>
    <font>
      <b/>
      <sz val="10"/>
      <color theme="5"/>
      <name val="Abadi"/>
      <family val="2"/>
    </font>
    <font>
      <b/>
      <vertAlign val="subscript"/>
      <sz val="10"/>
      <color theme="0"/>
      <name val="Abadi"/>
      <family val="2"/>
    </font>
    <font>
      <sz val="10"/>
      <color theme="0"/>
      <name val="Abadi"/>
      <family val="2"/>
    </font>
    <font>
      <u/>
      <sz val="10"/>
      <color rgb="FF006A6F"/>
      <name val="Abadi"/>
      <family val="2"/>
    </font>
    <font>
      <vertAlign val="subscript"/>
      <sz val="10"/>
      <color theme="0"/>
      <name val="Abadi"/>
      <family val="2"/>
    </font>
    <font>
      <b/>
      <vertAlign val="superscript"/>
      <sz val="10"/>
      <color theme="4"/>
      <name val="Abadi"/>
      <family val="2"/>
    </font>
    <font>
      <u/>
      <vertAlign val="superscript"/>
      <sz val="10"/>
      <color theme="4"/>
      <name val="Abadi"/>
      <family val="2"/>
    </font>
    <font>
      <sz val="8"/>
      <color theme="1"/>
      <name val="Abadi"/>
      <family val="2"/>
    </font>
    <font>
      <i/>
      <sz val="8"/>
      <color theme="1"/>
      <name val="Abadi"/>
      <family val="2"/>
    </font>
    <font>
      <u/>
      <sz val="11"/>
      <color theme="10"/>
      <name val="Calibri"/>
      <family val="2"/>
      <scheme val="minor"/>
    </font>
    <font>
      <sz val="11"/>
      <color theme="1" tint="0.249977111117893"/>
      <name val="Abadi"/>
      <family val="2"/>
    </font>
    <font>
      <sz val="12"/>
      <color theme="1" tint="0.249977111117893"/>
      <name val="Abadi"/>
      <family val="2"/>
    </font>
    <font>
      <sz val="12"/>
      <color theme="1"/>
      <name val="Abadi"/>
      <family val="2"/>
    </font>
    <font>
      <i/>
      <sz val="11"/>
      <color theme="1" tint="0.249977111117893"/>
      <name val="Abadi"/>
      <family val="2"/>
    </font>
    <font>
      <b/>
      <sz val="12"/>
      <color theme="5"/>
      <name val="Abadi"/>
      <family val="2"/>
    </font>
    <font>
      <b/>
      <sz val="11"/>
      <color theme="4"/>
      <name val="Abadi"/>
      <family val="2"/>
    </font>
    <font>
      <b/>
      <sz val="20"/>
      <color theme="4"/>
      <name val="Abadi"/>
      <family val="2"/>
    </font>
    <font>
      <b/>
      <sz val="12"/>
      <color theme="0"/>
      <name val="Abadi"/>
      <family val="2"/>
    </font>
    <font>
      <u/>
      <sz val="11"/>
      <color theme="4"/>
      <name val="Abadi"/>
      <family val="2"/>
    </font>
    <font>
      <i/>
      <u/>
      <sz val="11"/>
      <color theme="4"/>
      <name val="Abadi"/>
      <family val="2"/>
    </font>
    <font>
      <b/>
      <vertAlign val="superscript"/>
      <sz val="10"/>
      <color theme="0"/>
      <name val="Abadi"/>
      <family val="2"/>
    </font>
    <font>
      <sz val="10"/>
      <name val="Abadi"/>
      <family val="2"/>
    </font>
    <font>
      <sz val="10"/>
      <name val="Abadi"/>
      <family val="2"/>
    </font>
    <font>
      <b/>
      <sz val="10"/>
      <color theme="5"/>
      <name val="Abadi"/>
      <family val="2"/>
    </font>
    <font>
      <sz val="10"/>
      <color theme="1"/>
      <name val="Abadi"/>
      <family val="2"/>
    </font>
    <font>
      <sz val="10"/>
      <color theme="4"/>
      <name val="Abadi"/>
      <family val="2"/>
    </font>
    <font>
      <i/>
      <sz val="10"/>
      <name val="Abadi"/>
      <family val="2"/>
    </font>
    <font>
      <sz val="10"/>
      <color rgb="FF006A6F"/>
      <name val="Abadi"/>
      <family val="2"/>
    </font>
    <font>
      <sz val="11"/>
      <name val="Abadi"/>
      <family val="2"/>
    </font>
    <font>
      <sz val="12"/>
      <name val="Abadi"/>
      <family val="2"/>
    </font>
    <font>
      <b/>
      <i/>
      <sz val="10"/>
      <color theme="4"/>
      <name val="Abadi"/>
      <family val="2"/>
    </font>
    <font>
      <b/>
      <sz val="14"/>
      <color theme="5"/>
      <name val="Abadi"/>
      <family val="2"/>
    </font>
    <font>
      <b/>
      <sz val="11"/>
      <color theme="5"/>
      <name val="Abadi"/>
      <family val="2"/>
    </font>
    <font>
      <sz val="11"/>
      <color theme="0"/>
      <name val="Abadi"/>
      <family val="2"/>
    </font>
  </fonts>
  <fills count="5">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s>
  <borders count="31">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12">
    <xf numFmtId="0" fontId="0" fillId="0" borderId="0" xfId="0"/>
    <xf numFmtId="0" fontId="2" fillId="2" borderId="0" xfId="0" applyFont="1" applyFill="1"/>
    <xf numFmtId="0" fontId="1" fillId="0" borderId="0" xfId="0" applyFont="1" applyAlignment="1">
      <alignment vertical="center" wrapText="1"/>
    </xf>
    <xf numFmtId="0" fontId="5" fillId="0" borderId="1" xfId="0" applyFont="1" applyBorder="1" applyAlignment="1">
      <alignment vertical="center" wrapText="1"/>
    </xf>
    <xf numFmtId="0" fontId="7" fillId="3" borderId="1" xfId="0" applyFont="1" applyFill="1" applyBorder="1" applyAlignment="1">
      <alignment vertical="center" wrapText="1"/>
    </xf>
    <xf numFmtId="0" fontId="5" fillId="0" borderId="0" xfId="0" applyFont="1" applyAlignment="1">
      <alignment vertical="center" wrapText="1"/>
    </xf>
    <xf numFmtId="9" fontId="5" fillId="0" borderId="0" xfId="0" applyNumberFormat="1" applyFont="1" applyAlignment="1">
      <alignment vertical="center" wrapText="1"/>
    </xf>
    <xf numFmtId="0" fontId="5" fillId="0" borderId="3" xfId="0" applyFont="1" applyBorder="1" applyAlignment="1">
      <alignment vertical="center" wrapText="1"/>
    </xf>
    <xf numFmtId="0" fontId="9" fillId="0" borderId="5" xfId="0" applyFont="1" applyBorder="1" applyAlignment="1">
      <alignment vertical="center" wrapText="1"/>
    </xf>
    <xf numFmtId="0" fontId="5" fillId="0" borderId="11" xfId="0" applyFont="1" applyBorder="1" applyAlignment="1">
      <alignment horizontal="right" vertical="center" wrapText="1"/>
    </xf>
    <xf numFmtId="0" fontId="1" fillId="0" borderId="0" xfId="0" applyFont="1"/>
    <xf numFmtId="0" fontId="1" fillId="2" borderId="0" xfId="0" applyFont="1" applyFill="1"/>
    <xf numFmtId="0" fontId="26" fillId="2" borderId="0" xfId="0" applyFont="1" applyFill="1"/>
    <xf numFmtId="0" fontId="26" fillId="0" borderId="0" xfId="0" applyFont="1"/>
    <xf numFmtId="0" fontId="5" fillId="2" borderId="0" xfId="0" applyFont="1" applyFill="1"/>
    <xf numFmtId="0" fontId="5" fillId="0" borderId="0" xfId="0" applyFont="1"/>
    <xf numFmtId="0" fontId="25" fillId="2" borderId="0" xfId="0" applyFont="1" applyFill="1" applyAlignment="1">
      <alignment vertical="center" wrapText="1"/>
    </xf>
    <xf numFmtId="0" fontId="29" fillId="0" borderId="2" xfId="0" applyFont="1" applyBorder="1" applyAlignment="1">
      <alignment horizontal="center" vertical="center" wrapText="1"/>
    </xf>
    <xf numFmtId="0" fontId="31" fillId="3" borderId="1" xfId="0" applyFont="1" applyFill="1" applyBorder="1" applyAlignment="1">
      <alignment vertical="center" wrapText="1"/>
    </xf>
    <xf numFmtId="0" fontId="1" fillId="0" borderId="1" xfId="0" applyFont="1" applyBorder="1" applyAlignment="1">
      <alignment vertical="center" wrapText="1"/>
    </xf>
    <xf numFmtId="0" fontId="1" fillId="0" borderId="0" xfId="0" applyFont="1" applyFill="1" applyAlignment="1">
      <alignment vertical="center" wrapText="1"/>
    </xf>
    <xf numFmtId="0" fontId="35" fillId="0" borderId="1" xfId="2"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right" vertical="center" wrapText="1"/>
    </xf>
    <xf numFmtId="0" fontId="5" fillId="0" borderId="1" xfId="0" applyFont="1" applyFill="1" applyBorder="1" applyAlignment="1">
      <alignment vertical="center" wrapText="1"/>
    </xf>
    <xf numFmtId="0" fontId="1" fillId="0" borderId="1" xfId="0" applyFont="1" applyBorder="1" applyAlignment="1">
      <alignment horizontal="left" vertical="center" wrapText="1"/>
    </xf>
    <xf numFmtId="0" fontId="5" fillId="0" borderId="3"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5" fillId="0" borderId="9" xfId="0" applyFont="1" applyBorder="1" applyAlignment="1">
      <alignment horizontal="left" vertical="center" wrapText="1"/>
    </xf>
    <xf numFmtId="0" fontId="5" fillId="0" borderId="3" xfId="0" applyFont="1" applyFill="1" applyBorder="1" applyAlignment="1">
      <alignment vertical="center" wrapText="1"/>
    </xf>
    <xf numFmtId="0" fontId="1" fillId="4" borderId="0" xfId="0" applyFont="1" applyFill="1" applyAlignment="1">
      <alignment vertical="center" wrapText="1"/>
    </xf>
    <xf numFmtId="0" fontId="1" fillId="4" borderId="0" xfId="0" applyFont="1" applyFill="1" applyAlignment="1" applyProtection="1">
      <alignment vertical="center" wrapText="1"/>
      <protection hidden="1"/>
    </xf>
    <xf numFmtId="0" fontId="1" fillId="0" borderId="0" xfId="0" applyFont="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3" borderId="1" xfId="0" applyFont="1" applyFill="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5" fillId="0" borderId="1" xfId="0" applyFont="1" applyBorder="1" applyAlignment="1" applyProtection="1">
      <alignment vertical="center" wrapText="1"/>
      <protection hidden="1"/>
    </xf>
    <xf numFmtId="165" fontId="5" fillId="0" borderId="1" xfId="0" applyNumberFormat="1" applyFont="1" applyBorder="1" applyAlignment="1" applyProtection="1">
      <alignment horizontal="right" vertical="center" wrapText="1"/>
      <protection hidden="1"/>
    </xf>
    <xf numFmtId="164" fontId="5" fillId="0" borderId="1" xfId="0" applyNumberFormat="1" applyFont="1" applyBorder="1" applyAlignment="1" applyProtection="1">
      <alignment horizontal="right" vertical="center" wrapText="1"/>
      <protection hidden="1"/>
    </xf>
    <xf numFmtId="0" fontId="5" fillId="0" borderId="1" xfId="0" applyFont="1" applyBorder="1" applyAlignment="1" applyProtection="1">
      <alignment horizontal="right" vertical="center" wrapText="1"/>
      <protection hidden="1"/>
    </xf>
    <xf numFmtId="3" fontId="5" fillId="0" borderId="1" xfId="0" applyNumberFormat="1" applyFont="1" applyBorder="1" applyAlignment="1" applyProtection="1">
      <alignment horizontal="right" vertical="center" wrapText="1"/>
      <protection hidden="1"/>
    </xf>
    <xf numFmtId="2" fontId="5" fillId="0" borderId="1" xfId="0" applyNumberFormat="1" applyFont="1" applyBorder="1" applyAlignment="1" applyProtection="1">
      <alignment horizontal="right" vertical="center" wrapText="1"/>
      <protection hidden="1"/>
    </xf>
    <xf numFmtId="0" fontId="26" fillId="0" borderId="0" xfId="0" applyFont="1" applyAlignment="1" applyProtection="1">
      <alignment vertical="center" wrapText="1"/>
      <protection hidden="1"/>
    </xf>
    <xf numFmtId="0" fontId="0" fillId="0" borderId="0" xfId="0" applyProtection="1">
      <protection hidden="1"/>
    </xf>
    <xf numFmtId="0" fontId="14" fillId="0" borderId="0" xfId="0" applyFont="1" applyAlignment="1" applyProtection="1">
      <alignment vertical="center"/>
      <protection hidden="1"/>
    </xf>
    <xf numFmtId="0" fontId="8" fillId="2" borderId="15" xfId="0" applyFont="1" applyFill="1" applyBorder="1" applyAlignment="1" applyProtection="1">
      <alignment vertical="center" wrapText="1"/>
      <protection hidden="1"/>
    </xf>
    <xf numFmtId="0" fontId="5" fillId="0" borderId="15" xfId="0" applyFont="1" applyBorder="1" applyAlignment="1" applyProtection="1">
      <alignment vertical="center" wrapText="1"/>
      <protection hidden="1"/>
    </xf>
    <xf numFmtId="165" fontId="5" fillId="0" borderId="15" xfId="0" applyNumberFormat="1" applyFont="1" applyBorder="1" applyAlignment="1" applyProtection="1">
      <alignment vertical="center" wrapText="1"/>
      <protection hidden="1"/>
    </xf>
    <xf numFmtId="165" fontId="5" fillId="0" borderId="15" xfId="0" applyNumberFormat="1" applyFont="1" applyBorder="1" applyAlignment="1" applyProtection="1">
      <alignment horizontal="left" vertical="center" wrapText="1"/>
      <protection hidden="1"/>
    </xf>
    <xf numFmtId="165" fontId="35" fillId="0" borderId="15" xfId="0" applyNumberFormat="1" applyFont="1" applyBorder="1" applyAlignment="1" applyProtection="1">
      <alignment vertical="center" wrapText="1"/>
      <protection hidden="1"/>
    </xf>
    <xf numFmtId="0" fontId="14"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8" fillId="2" borderId="15" xfId="0" applyFont="1" applyFill="1" applyBorder="1" applyAlignment="1" applyProtection="1">
      <alignment horizontal="left" vertical="center" wrapText="1"/>
      <protection hidden="1"/>
    </xf>
    <xf numFmtId="0" fontId="11" fillId="0" borderId="15" xfId="0" applyFont="1" applyBorder="1" applyAlignment="1" applyProtection="1">
      <alignment vertical="center" wrapText="1"/>
      <protection hidden="1"/>
    </xf>
    <xf numFmtId="165" fontId="11" fillId="0" borderId="15" xfId="0" applyNumberFormat="1"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165" fontId="11" fillId="0" borderId="0" xfId="0" applyNumberFormat="1" applyFont="1" applyBorder="1" applyAlignment="1" applyProtection="1">
      <alignment vertical="center" wrapText="1"/>
      <protection hidden="1"/>
    </xf>
    <xf numFmtId="164" fontId="5" fillId="0" borderId="0" xfId="1" applyNumberFormat="1" applyFont="1" applyAlignment="1" applyProtection="1">
      <alignment vertical="center" wrapText="1"/>
      <protection hidden="1"/>
    </xf>
    <xf numFmtId="166" fontId="11" fillId="0" borderId="15" xfId="1" applyNumberFormat="1" applyFont="1" applyBorder="1" applyAlignment="1" applyProtection="1">
      <alignment vertical="center" wrapText="1"/>
      <protection hidden="1"/>
    </xf>
    <xf numFmtId="164" fontId="11" fillId="0" borderId="15" xfId="1" applyNumberFormat="1" applyFont="1" applyBorder="1" applyAlignment="1" applyProtection="1">
      <alignment vertical="center" wrapText="1"/>
      <protection hidden="1"/>
    </xf>
    <xf numFmtId="4" fontId="5" fillId="0" borderId="15" xfId="0" applyNumberFormat="1" applyFont="1" applyBorder="1" applyAlignment="1" applyProtection="1">
      <alignment vertical="center" wrapText="1"/>
      <protection hidden="1"/>
    </xf>
    <xf numFmtId="0" fontId="16" fillId="0" borderId="0" xfId="0" applyFont="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7" fillId="0" borderId="0" xfId="0" applyFont="1" applyFill="1" applyBorder="1" applyAlignment="1" applyProtection="1">
      <alignment horizontal="left" vertical="center" wrapText="1"/>
      <protection hidden="1"/>
    </xf>
    <xf numFmtId="0" fontId="16" fillId="0" borderId="0" xfId="0" applyFont="1" applyFill="1" applyBorder="1" applyAlignment="1" applyProtection="1">
      <alignment vertical="center" wrapText="1"/>
      <protection hidden="1"/>
    </xf>
    <xf numFmtId="4" fontId="16" fillId="0" borderId="0" xfId="0" applyNumberFormat="1" applyFont="1" applyFill="1" applyBorder="1" applyAlignment="1" applyProtection="1">
      <alignment vertical="center" wrapText="1"/>
      <protection hidden="1"/>
    </xf>
    <xf numFmtId="165" fontId="16" fillId="0" borderId="0" xfId="0" applyNumberFormat="1" applyFont="1" applyFill="1" applyBorder="1" applyAlignment="1" applyProtection="1">
      <alignment vertical="center" wrapText="1"/>
      <protection hidden="1"/>
    </xf>
    <xf numFmtId="165" fontId="16" fillId="0" borderId="0" xfId="0" applyNumberFormat="1" applyFont="1" applyFill="1" applyBorder="1" applyAlignment="1" applyProtection="1">
      <alignment horizontal="right" vertical="center" wrapText="1"/>
      <protection hidden="1"/>
    </xf>
    <xf numFmtId="0" fontId="42" fillId="0" borderId="0" xfId="0" applyFont="1" applyAlignment="1" applyProtection="1">
      <alignment vertical="center" wrapText="1"/>
      <protection hidden="1"/>
    </xf>
    <xf numFmtId="0" fontId="43"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165" fontId="5" fillId="0" borderId="15" xfId="0" applyNumberFormat="1" applyFont="1" applyBorder="1" applyAlignment="1" applyProtection="1">
      <alignment horizontal="right" vertical="center" wrapText="1"/>
      <protection hidden="1"/>
    </xf>
    <xf numFmtId="165" fontId="11" fillId="0" borderId="15" xfId="0" applyNumberFormat="1" applyFont="1" applyBorder="1" applyAlignment="1" applyProtection="1">
      <alignment horizontal="right" vertical="center" wrapText="1"/>
      <protection hidden="1"/>
    </xf>
    <xf numFmtId="0" fontId="35" fillId="0" borderId="0" xfId="0" applyFont="1" applyFill="1" applyBorder="1" applyAlignment="1" applyProtection="1">
      <alignment vertical="center" wrapText="1"/>
      <protection hidden="1"/>
    </xf>
    <xf numFmtId="167" fontId="5" fillId="0" borderId="15" xfId="0" applyNumberFormat="1" applyFont="1" applyBorder="1" applyAlignment="1" applyProtection="1">
      <alignment vertical="center" wrapText="1"/>
      <protection hidden="1"/>
    </xf>
    <xf numFmtId="164" fontId="5" fillId="0" borderId="15" xfId="1" applyNumberFormat="1" applyFont="1" applyBorder="1" applyAlignment="1" applyProtection="1">
      <alignment vertical="center" wrapText="1"/>
      <protection hidden="1"/>
    </xf>
    <xf numFmtId="2" fontId="5" fillId="0" borderId="15" xfId="0" applyNumberFormat="1" applyFont="1" applyBorder="1" applyAlignment="1" applyProtection="1">
      <alignment vertical="center" wrapText="1"/>
      <protection hidden="1"/>
    </xf>
    <xf numFmtId="0" fontId="5" fillId="0" borderId="18" xfId="0" applyFont="1" applyBorder="1" applyAlignment="1" applyProtection="1">
      <alignment vertical="center" wrapText="1"/>
      <protection hidden="1"/>
    </xf>
    <xf numFmtId="2" fontId="5" fillId="0" borderId="18" xfId="0" applyNumberFormat="1" applyFont="1" applyBorder="1" applyAlignment="1" applyProtection="1">
      <alignment vertical="center" wrapText="1"/>
      <protection hidden="1"/>
    </xf>
    <xf numFmtId="165" fontId="5" fillId="0" borderId="18" xfId="0" applyNumberFormat="1" applyFont="1" applyBorder="1" applyAlignment="1" applyProtection="1">
      <alignment horizontal="right" vertical="center" wrapText="1"/>
      <protection hidden="1"/>
    </xf>
    <xf numFmtId="167" fontId="11" fillId="0" borderId="15" xfId="0" applyNumberFormat="1" applyFont="1" applyBorder="1" applyAlignment="1" applyProtection="1">
      <alignment vertical="center" wrapText="1"/>
      <protection hidden="1"/>
    </xf>
    <xf numFmtId="167" fontId="5" fillId="0" borderId="0" xfId="0" applyNumberFormat="1" applyFont="1" applyAlignment="1" applyProtection="1">
      <alignment vertical="center" wrapText="1"/>
      <protection hidden="1"/>
    </xf>
    <xf numFmtId="0" fontId="37" fillId="0" borderId="0" xfId="0" applyFont="1" applyAlignment="1" applyProtection="1">
      <alignment vertical="center" wrapText="1"/>
      <protection hidden="1"/>
    </xf>
    <xf numFmtId="0" fontId="8" fillId="2" borderId="15" xfId="0" applyFont="1" applyFill="1" applyBorder="1" applyAlignment="1" applyProtection="1">
      <alignment horizontal="center" vertical="center" wrapText="1"/>
      <protection hidden="1"/>
    </xf>
    <xf numFmtId="165" fontId="7" fillId="0" borderId="0" xfId="0" applyNumberFormat="1"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167" fontId="16" fillId="0" borderId="0" xfId="0" applyNumberFormat="1" applyFont="1" applyAlignment="1" applyProtection="1">
      <alignment vertical="center" wrapText="1"/>
      <protection hidden="1"/>
    </xf>
    <xf numFmtId="9" fontId="5" fillId="0" borderId="15" xfId="0" applyNumberFormat="1" applyFont="1" applyBorder="1" applyAlignment="1" applyProtection="1">
      <alignment vertical="center" wrapText="1"/>
      <protection hidden="1"/>
    </xf>
    <xf numFmtId="164" fontId="5" fillId="0" borderId="15" xfId="0" applyNumberFormat="1" applyFont="1" applyBorder="1" applyAlignment="1" applyProtection="1">
      <alignment vertical="center" wrapText="1"/>
      <protection hidden="1"/>
    </xf>
    <xf numFmtId="164" fontId="11" fillId="0" borderId="15" xfId="0" applyNumberFormat="1" applyFont="1" applyBorder="1" applyAlignment="1" applyProtection="1">
      <alignment vertical="center" wrapText="1"/>
      <protection hidden="1"/>
    </xf>
    <xf numFmtId="2" fontId="11" fillId="0" borderId="15" xfId="0" applyNumberFormat="1" applyFont="1" applyBorder="1" applyAlignment="1" applyProtection="1">
      <alignment vertical="center" wrapText="1"/>
      <protection hidden="1"/>
    </xf>
    <xf numFmtId="9" fontId="16" fillId="0" borderId="0" xfId="1" applyFont="1" applyAlignment="1" applyProtection="1">
      <alignment vertical="center" wrapText="1"/>
      <protection hidden="1"/>
    </xf>
    <xf numFmtId="164" fontId="16" fillId="0" borderId="0" xfId="0" applyNumberFormat="1" applyFont="1" applyAlignment="1" applyProtection="1">
      <alignment vertical="center" wrapText="1"/>
      <protection hidden="1"/>
    </xf>
    <xf numFmtId="2" fontId="16" fillId="0" borderId="0" xfId="0" applyNumberFormat="1" applyFont="1" applyAlignment="1" applyProtection="1">
      <alignment vertical="center" wrapText="1"/>
      <protection hidden="1"/>
    </xf>
    <xf numFmtId="0" fontId="14" fillId="0" borderId="0" xfId="0" applyFont="1" applyAlignment="1" applyProtection="1">
      <alignment horizontal="left" vertical="center"/>
      <protection hidden="1"/>
    </xf>
    <xf numFmtId="0" fontId="35" fillId="0" borderId="0" xfId="0" applyFont="1" applyAlignment="1" applyProtection="1">
      <alignment horizontal="left" vertical="center" wrapText="1"/>
      <protection hidden="1"/>
    </xf>
    <xf numFmtId="0" fontId="35" fillId="0" borderId="0" xfId="2" applyFont="1" applyAlignment="1" applyProtection="1">
      <alignment vertical="center"/>
      <protection hidden="1"/>
    </xf>
    <xf numFmtId="3" fontId="5" fillId="0" borderId="15" xfId="0" applyNumberFormat="1" applyFont="1" applyBorder="1" applyAlignment="1" applyProtection="1">
      <alignment vertical="center" wrapText="1"/>
      <protection hidden="1"/>
    </xf>
    <xf numFmtId="3" fontId="11" fillId="0" borderId="15" xfId="0" applyNumberFormat="1" applyFont="1" applyBorder="1" applyAlignment="1" applyProtection="1">
      <alignment vertical="center" wrapText="1"/>
      <protection hidden="1"/>
    </xf>
    <xf numFmtId="0" fontId="8" fillId="2" borderId="30" xfId="0" applyFont="1" applyFill="1" applyBorder="1" applyAlignment="1" applyProtection="1">
      <alignment vertical="center" wrapText="1"/>
      <protection hidden="1"/>
    </xf>
    <xf numFmtId="0" fontId="5" fillId="0" borderId="30" xfId="0" applyFont="1" applyBorder="1" applyAlignment="1" applyProtection="1">
      <alignment vertical="center" wrapText="1"/>
      <protection hidden="1"/>
    </xf>
    <xf numFmtId="2" fontId="5" fillId="0" borderId="30" xfId="0" applyNumberFormat="1" applyFont="1" applyBorder="1" applyAlignment="1" applyProtection="1">
      <alignment vertical="center" wrapText="1"/>
      <protection hidden="1"/>
    </xf>
    <xf numFmtId="0" fontId="11" fillId="0" borderId="30" xfId="0" applyFont="1" applyBorder="1" applyAlignment="1" applyProtection="1">
      <alignment vertical="center" wrapText="1"/>
      <protection hidden="1"/>
    </xf>
    <xf numFmtId="2" fontId="11" fillId="0" borderId="30" xfId="0" applyNumberFormat="1" applyFont="1" applyBorder="1" applyAlignment="1" applyProtection="1">
      <alignment vertical="center" wrapText="1"/>
      <protection hidden="1"/>
    </xf>
    <xf numFmtId="0" fontId="8" fillId="0" borderId="0" xfId="0" applyFont="1" applyAlignment="1" applyProtection="1">
      <alignment vertical="center" wrapText="1"/>
      <protection hidden="1"/>
    </xf>
    <xf numFmtId="165" fontId="5" fillId="0" borderId="15" xfId="0" applyNumberFormat="1" applyFont="1" applyFill="1" applyBorder="1" applyAlignment="1" applyProtection="1">
      <alignment horizontal="right" vertical="center" wrapText="1"/>
      <protection hidden="1"/>
    </xf>
    <xf numFmtId="0" fontId="1" fillId="0" borderId="0" xfId="0" applyFont="1" applyProtection="1">
      <protection hidden="1"/>
    </xf>
    <xf numFmtId="0" fontId="5" fillId="0" borderId="0" xfId="0" applyFont="1" applyProtection="1">
      <protection hidden="1"/>
    </xf>
    <xf numFmtId="0" fontId="9" fillId="0" borderId="0" xfId="0" applyFont="1" applyAlignment="1" applyProtection="1">
      <alignment horizontal="left" vertical="center" wrapText="1"/>
      <protection hidden="1"/>
    </xf>
    <xf numFmtId="0" fontId="5" fillId="0" borderId="0" xfId="0" applyFont="1" applyAlignment="1" applyProtection="1">
      <alignment vertical="top" wrapText="1"/>
      <protection hidden="1"/>
    </xf>
    <xf numFmtId="0" fontId="5" fillId="0" borderId="15" xfId="0" applyFont="1" applyBorder="1" applyAlignment="1" applyProtection="1">
      <alignment horizontal="right" vertical="center" wrapText="1"/>
      <protection hidden="1"/>
    </xf>
    <xf numFmtId="0" fontId="16" fillId="0" borderId="0" xfId="0" applyFont="1" applyBorder="1" applyAlignment="1" applyProtection="1">
      <alignment vertical="center" wrapText="1"/>
      <protection hidden="1"/>
    </xf>
    <xf numFmtId="3" fontId="5" fillId="0" borderId="15" xfId="0" applyNumberFormat="1" applyFont="1" applyBorder="1" applyAlignment="1" applyProtection="1">
      <alignment horizontal="right" vertical="center" wrapText="1"/>
      <protection hidden="1"/>
    </xf>
    <xf numFmtId="9" fontId="5" fillId="0" borderId="15" xfId="1" applyFont="1" applyBorder="1" applyAlignment="1" applyProtection="1">
      <alignment vertical="center" wrapText="1"/>
      <protection hidden="1"/>
    </xf>
    <xf numFmtId="9" fontId="5" fillId="0" borderId="15" xfId="1" applyFont="1" applyBorder="1" applyAlignment="1" applyProtection="1">
      <alignment horizontal="right" vertical="center" wrapText="1"/>
      <protection hidden="1"/>
    </xf>
    <xf numFmtId="0" fontId="5" fillId="0" borderId="27" xfId="0" applyFont="1" applyBorder="1" applyAlignment="1" applyProtection="1">
      <alignment vertical="center" wrapText="1"/>
      <protection hidden="1"/>
    </xf>
    <xf numFmtId="164" fontId="5" fillId="0" borderId="27" xfId="1" applyNumberFormat="1" applyFont="1" applyBorder="1" applyAlignment="1" applyProtection="1">
      <alignment vertical="center" wrapText="1"/>
      <protection hidden="1"/>
    </xf>
    <xf numFmtId="164" fontId="5" fillId="0" borderId="27" xfId="1" applyNumberFormat="1" applyFont="1" applyBorder="1" applyAlignment="1" applyProtection="1">
      <alignment horizontal="right" vertical="center" wrapText="1"/>
      <protection hidden="1"/>
    </xf>
    <xf numFmtId="164" fontId="5" fillId="0" borderId="15" xfId="1" applyNumberFormat="1" applyFont="1" applyBorder="1" applyAlignment="1" applyProtection="1">
      <alignment horizontal="right" vertical="center" wrapText="1"/>
      <protection hidden="1"/>
    </xf>
    <xf numFmtId="3" fontId="16" fillId="0" borderId="0" xfId="0" applyNumberFormat="1" applyFont="1" applyBorder="1" applyAlignment="1" applyProtection="1">
      <alignment vertical="center" wrapText="1"/>
      <protection hidden="1"/>
    </xf>
    <xf numFmtId="0" fontId="46" fillId="0" borderId="0" xfId="0" applyFont="1" applyAlignment="1" applyProtection="1">
      <alignment vertical="center" wrapText="1"/>
      <protection hidden="1"/>
    </xf>
    <xf numFmtId="0" fontId="0" fillId="0" borderId="0" xfId="0" applyFont="1" applyProtection="1">
      <protection hidden="1"/>
    </xf>
    <xf numFmtId="0" fontId="47" fillId="0" borderId="0" xfId="0" applyFont="1" applyBorder="1" applyProtection="1">
      <protection hidden="1"/>
    </xf>
    <xf numFmtId="164" fontId="5" fillId="0" borderId="1" xfId="1" applyNumberFormat="1" applyFont="1" applyBorder="1" applyAlignment="1" applyProtection="1">
      <alignment horizontal="right" vertical="center" wrapText="1"/>
      <protection hidden="1"/>
    </xf>
    <xf numFmtId="167" fontId="5" fillId="0" borderId="1" xfId="0" applyNumberFormat="1" applyFont="1" applyBorder="1" applyAlignment="1" applyProtection="1">
      <alignment horizontal="right" vertical="center" wrapText="1"/>
      <protection hidden="1"/>
    </xf>
    <xf numFmtId="0" fontId="24" fillId="2" borderId="0" xfId="0" applyFont="1" applyFill="1" applyAlignment="1">
      <alignment horizontal="left" vertical="center" wrapText="1"/>
    </xf>
    <xf numFmtId="0" fontId="28" fillId="2" borderId="0" xfId="2" applyFont="1" applyFill="1" applyAlignment="1">
      <alignment horizontal="left"/>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1" xfId="0" applyFont="1" applyBorder="1" applyAlignment="1">
      <alignment horizontal="righ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29" fillId="2" borderId="1"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35" fillId="0" borderId="1" xfId="2" applyFont="1" applyFill="1" applyBorder="1" applyAlignment="1">
      <alignment horizontal="left" vertical="center"/>
    </xf>
    <xf numFmtId="0" fontId="35" fillId="0" borderId="3" xfId="2" applyFont="1" applyFill="1" applyBorder="1" applyAlignment="1">
      <alignment horizontal="left" vertical="center"/>
    </xf>
    <xf numFmtId="0" fontId="32" fillId="2" borderId="1"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0"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left" vertical="center" wrapText="1"/>
    </xf>
    <xf numFmtId="0" fontId="3" fillId="0" borderId="2" xfId="0" applyFont="1" applyBorder="1" applyAlignment="1">
      <alignment horizontal="center" vertical="top"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5" fillId="0" borderId="9"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8" fillId="2" borderId="1" xfId="0" applyFont="1" applyFill="1" applyBorder="1" applyAlignment="1" applyProtection="1">
      <alignment horizontal="left" vertical="center" wrapText="1"/>
      <protection hidden="1"/>
    </xf>
    <xf numFmtId="0" fontId="7" fillId="3" borderId="6" xfId="0" applyFont="1" applyFill="1" applyBorder="1" applyAlignment="1" applyProtection="1">
      <alignment horizontal="left" vertical="center" wrapText="1"/>
      <protection hidden="1"/>
    </xf>
    <xf numFmtId="0" fontId="7" fillId="3" borderId="8" xfId="0" applyFont="1" applyFill="1" applyBorder="1" applyAlignment="1" applyProtection="1">
      <alignment horizontal="left" vertical="center" wrapText="1"/>
      <protection hidden="1"/>
    </xf>
    <xf numFmtId="0" fontId="7" fillId="3" borderId="7" xfId="0" applyFont="1" applyFill="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2" xfId="0" applyFont="1" applyBorder="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7" fillId="3" borderId="14" xfId="0" applyFont="1" applyFill="1" applyBorder="1" applyAlignment="1" applyProtection="1">
      <alignment horizontal="left" vertical="center" wrapText="1"/>
      <protection hidden="1"/>
    </xf>
    <xf numFmtId="0" fontId="7" fillId="3" borderId="0" xfId="0" applyFont="1" applyFill="1" applyBorder="1" applyAlignment="1" applyProtection="1">
      <alignment horizontal="left" vertical="center" wrapText="1"/>
      <protection hidden="1"/>
    </xf>
    <xf numFmtId="0" fontId="45"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wrapText="1"/>
      <protection hidden="1"/>
    </xf>
    <xf numFmtId="0" fontId="35" fillId="0" borderId="0" xfId="2" applyFont="1" applyAlignment="1" applyProtection="1">
      <alignment horizontal="left" vertical="center"/>
      <protection hidden="1"/>
    </xf>
    <xf numFmtId="0" fontId="21" fillId="2" borderId="15" xfId="0" applyFont="1" applyFill="1" applyBorder="1" applyAlignment="1" applyProtection="1">
      <alignment horizontal="left" vertical="center" wrapText="1"/>
      <protection hidden="1"/>
    </xf>
    <xf numFmtId="0" fontId="36" fillId="0" borderId="15" xfId="0" applyFont="1" applyBorder="1" applyAlignment="1" applyProtection="1">
      <alignment horizontal="left" vertical="center" wrapText="1"/>
      <protection hidden="1"/>
    </xf>
    <xf numFmtId="0" fontId="38" fillId="0" borderId="0" xfId="0" applyFont="1" applyAlignment="1" applyProtection="1">
      <alignment horizontal="left" vertical="center" wrapText="1"/>
      <protection hidden="1"/>
    </xf>
    <xf numFmtId="0" fontId="8" fillId="2" borderId="15" xfId="0" applyFont="1" applyFill="1" applyBorder="1" applyAlignment="1" applyProtection="1">
      <alignment horizontal="left" vertical="center" wrapText="1"/>
      <protection hidden="1"/>
    </xf>
    <xf numFmtId="0" fontId="8" fillId="2" borderId="15" xfId="0" applyFont="1" applyFill="1" applyBorder="1" applyAlignment="1" applyProtection="1">
      <alignment horizontal="center" vertical="center" wrapText="1"/>
      <protection hidden="1"/>
    </xf>
    <xf numFmtId="4" fontId="36" fillId="0" borderId="15" xfId="0" applyNumberFormat="1" applyFont="1" applyBorder="1" applyAlignment="1" applyProtection="1">
      <alignment horizontal="right" vertical="center"/>
      <protection hidden="1"/>
    </xf>
    <xf numFmtId="0" fontId="36" fillId="0" borderId="15" xfId="0" applyFont="1" applyBorder="1" applyAlignment="1" applyProtection="1">
      <alignment horizontal="left" vertical="center"/>
      <protection hidden="1"/>
    </xf>
    <xf numFmtId="0" fontId="36" fillId="0" borderId="15" xfId="0" applyFont="1" applyBorder="1" applyAlignment="1" applyProtection="1">
      <alignment horizontal="right" vertical="center" wrapText="1"/>
      <protection hidden="1"/>
    </xf>
    <xf numFmtId="0" fontId="21" fillId="2" borderId="22" xfId="0" applyFont="1" applyFill="1" applyBorder="1" applyAlignment="1" applyProtection="1">
      <alignment horizontal="left" vertical="center" wrapText="1"/>
      <protection hidden="1"/>
    </xf>
    <xf numFmtId="0" fontId="21" fillId="2" borderId="18" xfId="0" applyFont="1" applyFill="1" applyBorder="1" applyAlignment="1" applyProtection="1">
      <alignment horizontal="left" vertical="center" wrapText="1"/>
      <protection hidden="1"/>
    </xf>
    <xf numFmtId="0" fontId="21" fillId="2" borderId="23" xfId="0" applyFont="1" applyFill="1" applyBorder="1" applyAlignment="1" applyProtection="1">
      <alignment horizontal="left" vertical="center" wrapText="1"/>
      <protection hidden="1"/>
    </xf>
    <xf numFmtId="0" fontId="21" fillId="2" borderId="16" xfId="0" applyFont="1" applyFill="1" applyBorder="1" applyAlignment="1" applyProtection="1">
      <alignment horizontal="left" vertical="center" wrapText="1"/>
      <protection hidden="1"/>
    </xf>
    <xf numFmtId="0" fontId="21" fillId="2" borderId="0" xfId="0" applyFont="1" applyFill="1" applyBorder="1" applyAlignment="1" applyProtection="1">
      <alignment horizontal="left" vertical="center" wrapText="1"/>
      <protection hidden="1"/>
    </xf>
    <xf numFmtId="0" fontId="21" fillId="2" borderId="17" xfId="0" applyFont="1" applyFill="1" applyBorder="1" applyAlignment="1" applyProtection="1">
      <alignment horizontal="left" vertical="center" wrapText="1"/>
      <protection hidden="1"/>
    </xf>
    <xf numFmtId="0" fontId="21" fillId="2" borderId="24" xfId="0" applyFont="1" applyFill="1" applyBorder="1" applyAlignment="1" applyProtection="1">
      <alignment horizontal="left" vertical="center" wrapText="1"/>
      <protection hidden="1"/>
    </xf>
    <xf numFmtId="0" fontId="21" fillId="2" borderId="25" xfId="0" applyFont="1" applyFill="1" applyBorder="1" applyAlignment="1" applyProtection="1">
      <alignment horizontal="left" vertical="center" wrapText="1"/>
      <protection hidden="1"/>
    </xf>
    <xf numFmtId="0" fontId="21" fillId="2" borderId="26" xfId="0" applyFont="1" applyFill="1" applyBorder="1" applyAlignment="1" applyProtection="1">
      <alignment horizontal="left" vertical="center" wrapText="1"/>
      <protection hidden="1"/>
    </xf>
    <xf numFmtId="0" fontId="5" fillId="0" borderId="0" xfId="0" applyFont="1" applyFill="1" applyAlignment="1" applyProtection="1">
      <alignment horizontal="left" vertical="center" wrapText="1"/>
      <protection hidden="1"/>
    </xf>
    <xf numFmtId="0" fontId="9" fillId="2" borderId="19"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9" fillId="2" borderId="21" xfId="0" applyFont="1" applyFill="1" applyBorder="1" applyAlignment="1" applyProtection="1">
      <alignment horizontal="left" vertical="center" wrapText="1"/>
      <protection hidden="1"/>
    </xf>
    <xf numFmtId="0" fontId="21" fillId="2" borderId="19" xfId="0" applyFont="1" applyFill="1" applyBorder="1" applyAlignment="1" applyProtection="1">
      <alignment horizontal="left" vertical="center" wrapText="1"/>
      <protection hidden="1"/>
    </xf>
    <xf numFmtId="0" fontId="21" fillId="2" borderId="20" xfId="0" applyFont="1" applyFill="1" applyBorder="1" applyAlignment="1" applyProtection="1">
      <alignment horizontal="left" vertical="center" wrapText="1"/>
      <protection hidden="1"/>
    </xf>
    <xf numFmtId="0" fontId="21" fillId="2" borderId="21" xfId="0" applyFont="1" applyFill="1" applyBorder="1" applyAlignment="1" applyProtection="1">
      <alignment horizontal="left" vertical="center" wrapText="1"/>
      <protection hidden="1"/>
    </xf>
    <xf numFmtId="0" fontId="9" fillId="2" borderId="15" xfId="0" applyFont="1" applyFill="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35" fillId="0" borderId="0" xfId="0" applyFont="1" applyAlignment="1" applyProtection="1">
      <alignment horizontal="left" vertical="top" wrapText="1"/>
      <protection hidden="1"/>
    </xf>
    <xf numFmtId="165" fontId="5" fillId="0" borderId="15" xfId="0" applyNumberFormat="1" applyFont="1" applyBorder="1" applyAlignment="1" applyProtection="1">
      <alignment horizontal="left" vertical="center" wrapText="1"/>
      <protection hidden="1"/>
    </xf>
    <xf numFmtId="0" fontId="8" fillId="2" borderId="19" xfId="0" applyFont="1" applyFill="1" applyBorder="1" applyAlignment="1" applyProtection="1">
      <alignment horizontal="left" vertical="center" wrapText="1"/>
      <protection hidden="1"/>
    </xf>
    <xf numFmtId="0" fontId="8" fillId="2" borderId="21" xfId="0" applyFont="1" applyFill="1" applyBorder="1" applyAlignment="1" applyProtection="1">
      <alignment horizontal="left" vertical="center" wrapText="1"/>
      <protection hidden="1"/>
    </xf>
    <xf numFmtId="0" fontId="5" fillId="0" borderId="27" xfId="0" applyFont="1" applyBorder="1" applyAlignment="1" applyProtection="1">
      <alignment horizontal="left" vertical="center" wrapText="1"/>
      <protection hidden="1"/>
    </xf>
    <xf numFmtId="0" fontId="5" fillId="0" borderId="28" xfId="0" applyFont="1" applyBorder="1" applyAlignment="1" applyProtection="1">
      <alignment horizontal="left" vertical="center" wrapText="1"/>
      <protection hidden="1"/>
    </xf>
    <xf numFmtId="0" fontId="5" fillId="0" borderId="29" xfId="0" applyFont="1" applyBorder="1" applyAlignment="1" applyProtection="1">
      <alignment horizontal="left" vertical="center" wrapText="1"/>
      <protection hidden="1"/>
    </xf>
    <xf numFmtId="0" fontId="9" fillId="0" borderId="0" xfId="2" applyFont="1" applyAlignment="1" applyProtection="1">
      <alignment horizontal="left" vertical="center" wrapText="1"/>
      <protection hidden="1"/>
    </xf>
    <xf numFmtId="0" fontId="39" fillId="2" borderId="15" xfId="0" applyFont="1" applyFill="1" applyBorder="1" applyAlignment="1" applyProtection="1">
      <alignment horizontal="left" vertical="center" wrapText="1"/>
      <protection hidden="1"/>
    </xf>
    <xf numFmtId="0" fontId="35" fillId="0" borderId="0" xfId="0" applyFont="1" applyFill="1" applyAlignment="1" applyProtection="1">
      <alignment horizontal="left" vertical="center" wrapText="1"/>
      <protection hidden="1"/>
    </xf>
    <xf numFmtId="0" fontId="41" fillId="2" borderId="15" xfId="0" applyFont="1" applyFill="1" applyBorder="1" applyAlignment="1" applyProtection="1">
      <alignment horizontal="left" vertical="center" wrapText="1"/>
      <protection hidden="1"/>
    </xf>
    <xf numFmtId="0" fontId="35" fillId="0" borderId="0" xfId="0" applyFont="1" applyAlignment="1" applyProtection="1">
      <alignment horizontal="left" vertical="center" wrapText="1"/>
      <protection hidden="1"/>
    </xf>
  </cellXfs>
  <cellStyles count="3">
    <cellStyle name="Hiperlink" xfId="2" builtinId="8"/>
    <cellStyle name="Normal" xfId="0" builtinId="0"/>
    <cellStyle name="Porcentagem" xfId="1" builtinId="5"/>
  </cellStyles>
  <dxfs count="0"/>
  <tableStyles count="0" defaultTableStyle="TableStyleMedium2" defaultPivotStyle="PivotStyleLight16"/>
  <colors>
    <mruColors>
      <color rgb="FF006A6F"/>
      <color rgb="FFEC28DE"/>
      <color rgb="FF9B2D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Emissões de escopo 1 por fonte emissora (mil tCO</a:t>
            </a:r>
            <a:r>
              <a:rPr lang="pt-BR" sz="1200" baseline="-25000"/>
              <a:t>2</a:t>
            </a:r>
            <a:r>
              <a:rPr lang="pt-BR" sz="1200"/>
              <a: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Clima!$B$203</c:f>
              <c:strCache>
                <c:ptCount val="1"/>
                <c:pt idx="0">
                  <c:v>Flaring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Clima!$C$203:$E$203</c:f>
              <c:numCache>
                <c:formatCode>#,##0.00</c:formatCode>
                <c:ptCount val="3"/>
                <c:pt idx="0">
                  <c:v>18.558209999999999</c:v>
                </c:pt>
                <c:pt idx="1">
                  <c:v>24.787420000000001</c:v>
                </c:pt>
                <c:pt idx="2">
                  <c:v>12.451599999999999</c:v>
                </c:pt>
              </c:numCache>
            </c:numRef>
          </c:val>
          <c:extLst>
            <c:ext xmlns:c16="http://schemas.microsoft.com/office/drawing/2014/chart" uri="{C3380CC4-5D6E-409C-BE32-E72D297353CC}">
              <c16:uniqueId val="{00000000-B813-451A-9E4B-E5BB9F63BCE6}"/>
            </c:ext>
          </c:extLst>
        </c:ser>
        <c:ser>
          <c:idx val="1"/>
          <c:order val="1"/>
          <c:tx>
            <c:strRef>
              <c:f>Clima!$B$204</c:f>
              <c:strCache>
                <c:ptCount val="1"/>
                <c:pt idx="0">
                  <c:v>Outras combustões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Clima!$C$204:$E$204</c:f>
              <c:numCache>
                <c:formatCode>#,##0.00</c:formatCode>
                <c:ptCount val="3"/>
                <c:pt idx="0">
                  <c:v>95.880330000000001</c:v>
                </c:pt>
                <c:pt idx="1">
                  <c:v>67.600269999999995</c:v>
                </c:pt>
                <c:pt idx="2">
                  <c:v>62.678829999999998</c:v>
                </c:pt>
              </c:numCache>
            </c:numRef>
          </c:val>
          <c:extLst>
            <c:ext xmlns:c16="http://schemas.microsoft.com/office/drawing/2014/chart" uri="{C3380CC4-5D6E-409C-BE32-E72D297353CC}">
              <c16:uniqueId val="{00000001-B813-451A-9E4B-E5BB9F63BCE6}"/>
            </c:ext>
          </c:extLst>
        </c:ser>
        <c:ser>
          <c:idx val="2"/>
          <c:order val="2"/>
          <c:tx>
            <c:strRef>
              <c:f>Clima!$B$205</c:f>
              <c:strCache>
                <c:ptCount val="1"/>
                <c:pt idx="0">
                  <c:v>Emissões fugitivas</c:v>
                </c:pt>
              </c:strCache>
            </c:strRef>
          </c:tx>
          <c:spPr>
            <a:solidFill>
              <a:schemeClr val="accent3"/>
            </a:solidFill>
            <a:ln>
              <a:noFill/>
            </a:ln>
            <a:effectLst/>
          </c:spPr>
          <c:invertIfNegative val="0"/>
          <c:dLbls>
            <c:dLbl>
              <c:idx val="0"/>
              <c:layout>
                <c:manualLayout>
                  <c:x val="-8.8808872495860058E-2"/>
                  <c:y val="1.15942064267811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B5-4D8A-8E14-F43BDFC6E6CD}"/>
                </c:ext>
              </c:extLst>
            </c:dLbl>
            <c:dLbl>
              <c:idx val="1"/>
              <c:layout>
                <c:manualLayout>
                  <c:x val="-9.6009591887416285E-2"/>
                  <c:y val="1.93236773779686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B5-4D8A-8E14-F43BDFC6E6CD}"/>
                </c:ext>
              </c:extLst>
            </c:dLbl>
            <c:dLbl>
              <c:idx val="2"/>
              <c:layout>
                <c:manualLayout>
                  <c:x val="-9.1209112293045472E-2"/>
                  <c:y val="1.54589419023749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B5-4D8A-8E14-F43BDFC6E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Clima!$C$205:$E$205</c:f>
              <c:numCache>
                <c:formatCode>#,##0.00</c:formatCode>
                <c:ptCount val="3"/>
                <c:pt idx="0">
                  <c:v>3.1288200000000002</c:v>
                </c:pt>
                <c:pt idx="1">
                  <c:v>2.8833700000000002</c:v>
                </c:pt>
                <c:pt idx="2">
                  <c:v>0.25192999999999999</c:v>
                </c:pt>
              </c:numCache>
            </c:numRef>
          </c:val>
          <c:extLst>
            <c:ext xmlns:c16="http://schemas.microsoft.com/office/drawing/2014/chart" uri="{C3380CC4-5D6E-409C-BE32-E72D297353CC}">
              <c16:uniqueId val="{00000002-B813-451A-9E4B-E5BB9F63BCE6}"/>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Colaboradores por faixa etária </a:t>
            </a:r>
            <a:br>
              <a:rPr lang="en-US" sz="1200"/>
            </a:br>
            <a:r>
              <a:rPr lang="en-US" sz="1200"/>
              <a:t>em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'Capital Humano'!$B$61</c:f>
              <c:strCache>
                <c:ptCount val="1"/>
                <c:pt idx="0">
                  <c:v>Colaboradores por faixa etária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B1-4AD9-9B74-03623E2BDC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65-4843-BE63-9D5127140C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65-4843-BE63-9D5127140C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865-4843-BE63-9D5127140C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865-4843-BE63-9D5127140C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865-4843-BE63-9D5127140CDB}"/>
              </c:ext>
            </c:extLst>
          </c:dPt>
          <c:dLbls>
            <c:dLbl>
              <c:idx val="0"/>
              <c:layout>
                <c:manualLayout>
                  <c:x val="5.4360074209716558E-2"/>
                  <c:y val="-1.977617381160688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badi" panose="020B0604020104020204" pitchFamily="34" charset="0"/>
                      <a:ea typeface="+mn-ea"/>
                      <a:cs typeface="+mn-cs"/>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B1-4AD9-9B74-03623E2BD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Humano'!$B$198:$B$203</c:f>
              <c:strCache>
                <c:ptCount val="6"/>
                <c:pt idx="0">
                  <c:v>Até 20 anos de idade</c:v>
                </c:pt>
                <c:pt idx="1">
                  <c:v>De 21 a 30 anos</c:v>
                </c:pt>
                <c:pt idx="2">
                  <c:v>De 31 a 40 anos</c:v>
                </c:pt>
                <c:pt idx="3">
                  <c:v>De 41 a 50 anos</c:v>
                </c:pt>
                <c:pt idx="4">
                  <c:v>De 51 a 60 anos</c:v>
                </c:pt>
                <c:pt idx="5">
                  <c:v>A partir de 61 anos de idade</c:v>
                </c:pt>
              </c:strCache>
            </c:strRef>
          </c:cat>
          <c:val>
            <c:numRef>
              <c:f>'Capital Humano'!$C$198:$C$203</c:f>
              <c:numCache>
                <c:formatCode>General</c:formatCode>
                <c:ptCount val="6"/>
                <c:pt idx="0">
                  <c:v>2</c:v>
                </c:pt>
                <c:pt idx="1">
                  <c:v>11</c:v>
                </c:pt>
                <c:pt idx="2">
                  <c:v>42</c:v>
                </c:pt>
                <c:pt idx="3">
                  <c:v>41</c:v>
                </c:pt>
                <c:pt idx="4">
                  <c:v>18</c:v>
                </c:pt>
                <c:pt idx="5">
                  <c:v>14</c:v>
                </c:pt>
              </c:numCache>
            </c:numRef>
          </c:val>
          <c:extLst>
            <c:ext xmlns:c16="http://schemas.microsoft.com/office/drawing/2014/chart" uri="{C3380CC4-5D6E-409C-BE32-E72D297353CC}">
              <c16:uniqueId val="{00000000-2A3B-4418-8566-F72F5BED1B12}"/>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Colaboradores por nível de experiência em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'Capital Humano'!$B$71</c:f>
              <c:strCache>
                <c:ptCount val="1"/>
                <c:pt idx="0">
                  <c:v>Nível de experiência dos colaboradores no setor de óleo e gás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B2-4BE1-9AC7-E251D29C3F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B2-4BE1-9AC7-E251D29C3F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B2-4BE1-9AC7-E251D29C3F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B2-4BE1-9AC7-E251D29C3F0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Humano'!$B$205:$B$208</c:f>
              <c:strCache>
                <c:ptCount val="4"/>
                <c:pt idx="0">
                  <c:v>Até 10 anos</c:v>
                </c:pt>
                <c:pt idx="1">
                  <c:v>11 a 20 anos</c:v>
                </c:pt>
                <c:pt idx="2">
                  <c:v>21 a 30 anos</c:v>
                </c:pt>
                <c:pt idx="3">
                  <c:v>Mais de 30 anos</c:v>
                </c:pt>
              </c:strCache>
            </c:strRef>
          </c:cat>
          <c:val>
            <c:numRef>
              <c:f>'Capital Humano'!$C$205:$C$208</c:f>
              <c:numCache>
                <c:formatCode>0%</c:formatCode>
                <c:ptCount val="4"/>
                <c:pt idx="0">
                  <c:v>0.16</c:v>
                </c:pt>
                <c:pt idx="1">
                  <c:v>0.39</c:v>
                </c:pt>
                <c:pt idx="2">
                  <c:v>0.24</c:v>
                </c:pt>
                <c:pt idx="3">
                  <c:v>0.21</c:v>
                </c:pt>
              </c:numCache>
            </c:numRef>
          </c:val>
          <c:extLst>
            <c:ext xmlns:c16="http://schemas.microsoft.com/office/drawing/2014/chart" uri="{C3380CC4-5D6E-409C-BE32-E72D297353CC}">
              <c16:uniqueId val="{0000000C-F7EF-4BB3-A54C-964C5404079D}"/>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Colaboradores por nível de escolaridade em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'Capital Humano'!$B$79</c:f>
              <c:strCache>
                <c:ptCount val="1"/>
                <c:pt idx="0">
                  <c:v>Nível de nível de escolaridade dos colaboradores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40-4503-BC0F-8609D2E182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40-4503-BC0F-8609D2E182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40-4503-BC0F-8609D2E182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40-4503-BC0F-8609D2E182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40-4503-BC0F-8609D2E182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'Capital Humano'!$B$210:$B$214</c:f>
              <c:strCache>
                <c:ptCount val="5"/>
                <c:pt idx="0">
                  <c:v>Ensino Superior incompleto</c:v>
                </c:pt>
                <c:pt idx="1">
                  <c:v>Graduação</c:v>
                </c:pt>
                <c:pt idx="2">
                  <c:v>MBA</c:v>
                </c:pt>
                <c:pt idx="3">
                  <c:v>Mestrado</c:v>
                </c:pt>
                <c:pt idx="4">
                  <c:v>Doutorado</c:v>
                </c:pt>
              </c:strCache>
            </c:strRef>
          </c:cat>
          <c:val>
            <c:numRef>
              <c:f>'Capital Humano'!$C$210:$C$214</c:f>
              <c:numCache>
                <c:formatCode>0%</c:formatCode>
                <c:ptCount val="5"/>
                <c:pt idx="0">
                  <c:v>0.1</c:v>
                </c:pt>
                <c:pt idx="1">
                  <c:v>0.4</c:v>
                </c:pt>
                <c:pt idx="2">
                  <c:v>0.34</c:v>
                </c:pt>
                <c:pt idx="3">
                  <c:v>0.12</c:v>
                </c:pt>
                <c:pt idx="4">
                  <c:v>0.04</c:v>
                </c:pt>
              </c:numCache>
            </c:numRef>
          </c:val>
          <c:extLst>
            <c:ext xmlns:c16="http://schemas.microsoft.com/office/drawing/2014/chart" uri="{C3380CC4-5D6E-409C-BE32-E72D297353CC}">
              <c16:uniqueId val="{00000008-F44A-454F-A02B-DB9CD8857349}"/>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bar"/>
        <c:grouping val="clustered"/>
        <c:varyColors val="0"/>
        <c:ser>
          <c:idx val="0"/>
          <c:order val="0"/>
          <c:tx>
            <c:strRef>
              <c:f>'Capital Humano'!$B$224</c:f>
              <c:strCache>
                <c:ptCount val="1"/>
                <c:pt idx="0">
                  <c:v>Taxa de rotatividade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Humano'!$C$194:$E$194</c:f>
              <c:numCache>
                <c:formatCode>General</c:formatCode>
                <c:ptCount val="3"/>
                <c:pt idx="0">
                  <c:v>2019</c:v>
                </c:pt>
                <c:pt idx="1">
                  <c:v>2020</c:v>
                </c:pt>
                <c:pt idx="2">
                  <c:v>2021</c:v>
                </c:pt>
              </c:numCache>
            </c:numRef>
          </c:cat>
          <c:val>
            <c:numRef>
              <c:f>'Capital Humano'!$C$224:$E$224</c:f>
              <c:numCache>
                <c:formatCode>0.0%</c:formatCode>
                <c:ptCount val="3"/>
                <c:pt idx="0">
                  <c:v>8.5999999999999993E-2</c:v>
                </c:pt>
                <c:pt idx="1">
                  <c:v>8.8999999999999996E-2</c:v>
                </c:pt>
                <c:pt idx="2">
                  <c:v>0.23400000000000001</c:v>
                </c:pt>
              </c:numCache>
            </c:numRef>
          </c:val>
          <c:extLst>
            <c:ext xmlns:c16="http://schemas.microsoft.com/office/drawing/2014/chart" uri="{C3380CC4-5D6E-409C-BE32-E72D297353CC}">
              <c16:uniqueId val="{00000000-B77E-4C32-86AC-26884A8F3C6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'Capital Humano'!$B$227</c:f>
              <c:strCache>
                <c:ptCount val="1"/>
                <c:pt idx="0">
                  <c:v>Média de horas de treinamento por colaborador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Humano'!$C$226:$E$226</c:f>
              <c:numCache>
                <c:formatCode>General</c:formatCode>
                <c:ptCount val="3"/>
                <c:pt idx="0">
                  <c:v>2019</c:v>
                </c:pt>
                <c:pt idx="1">
                  <c:v>2020</c:v>
                </c:pt>
                <c:pt idx="2">
                  <c:v>2021</c:v>
                </c:pt>
              </c:numCache>
            </c:numRef>
          </c:cat>
          <c:val>
            <c:numRef>
              <c:f>'Capital Humano'!$C$227:$E$227</c:f>
              <c:numCache>
                <c:formatCode>0.00</c:formatCode>
                <c:ptCount val="3"/>
                <c:pt idx="0">
                  <c:v>64.92</c:v>
                </c:pt>
                <c:pt idx="1">
                  <c:v>46.26</c:v>
                </c:pt>
                <c:pt idx="2">
                  <c:v>25.2</c:v>
                </c:pt>
              </c:numCache>
            </c:numRef>
          </c:val>
          <c:extLst>
            <c:ext xmlns:c16="http://schemas.microsoft.com/office/drawing/2014/chart" uri="{C3380CC4-5D6E-409C-BE32-E72D297353CC}">
              <c16:uniqueId val="{00000000-4AF6-4AF3-8ED8-C32962C22F03}"/>
            </c:ext>
          </c:extLst>
        </c:ser>
        <c:dLbls>
          <c:dLblPos val="outEnd"/>
          <c:showLegendKey val="0"/>
          <c:showVal val="1"/>
          <c:showCatName val="0"/>
          <c:showSerName val="0"/>
          <c:showPercent val="0"/>
          <c:showBubbleSize val="0"/>
        </c:dLbls>
        <c:gapWidth val="219"/>
        <c:overlap val="-27"/>
        <c:axId val="2030105391"/>
        <c:axId val="2030119119"/>
      </c:barChart>
      <c:catAx>
        <c:axId val="20301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30119119"/>
        <c:crosses val="autoZero"/>
        <c:auto val="1"/>
        <c:lblAlgn val="ctr"/>
        <c:lblOffset val="100"/>
        <c:noMultiLvlLbl val="0"/>
      </c:catAx>
      <c:valAx>
        <c:axId val="2030119119"/>
        <c:scaling>
          <c:orientation val="minMax"/>
        </c:scaling>
        <c:delete val="1"/>
        <c:axPos val="l"/>
        <c:numFmt formatCode="0.00" sourceLinked="1"/>
        <c:majorTickMark val="out"/>
        <c:minorTickMark val="none"/>
        <c:tickLblPos val="nextTo"/>
        <c:crossAx val="20301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bar"/>
        <c:grouping val="clustered"/>
        <c:varyColors val="0"/>
        <c:ser>
          <c:idx val="0"/>
          <c:order val="0"/>
          <c:tx>
            <c:strRef>
              <c:f>'Capital Humano'!$B$216</c:f>
              <c:strCache>
                <c:ptCount val="1"/>
                <c:pt idx="0">
                  <c:v>Percentual de mulheres por nível funcional em 2021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'Capital Humano'!$B$217:$B$220</c:f>
              <c:strCache>
                <c:ptCount val="4"/>
                <c:pt idx="0">
                  <c:v>Analistas</c:v>
                </c:pt>
                <c:pt idx="1">
                  <c:v>Técnicos</c:v>
                </c:pt>
                <c:pt idx="2">
                  <c:v>Liderança</c:v>
                </c:pt>
                <c:pt idx="3">
                  <c:v>Diretoria</c:v>
                </c:pt>
              </c:strCache>
            </c:strRef>
          </c:cat>
          <c:val>
            <c:numRef>
              <c:f>'Capital Humano'!$C$217:$C$220</c:f>
              <c:numCache>
                <c:formatCode>0.0%</c:formatCode>
                <c:ptCount val="4"/>
                <c:pt idx="0">
                  <c:v>0.54700000000000004</c:v>
                </c:pt>
                <c:pt idx="1">
                  <c:v>0.27300000000000002</c:v>
                </c:pt>
                <c:pt idx="2">
                  <c:v>0.41</c:v>
                </c:pt>
                <c:pt idx="3">
                  <c:v>0.33300000000000002</c:v>
                </c:pt>
              </c:numCache>
            </c:numRef>
          </c:val>
          <c:extLst>
            <c:ext xmlns:c16="http://schemas.microsoft.com/office/drawing/2014/chart" uri="{C3380CC4-5D6E-409C-BE32-E72D297353CC}">
              <c16:uniqueId val="{00000000-AA54-4B24-A26A-E4CDF6D536D0}"/>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bar"/>
        <c:grouping val="clustered"/>
        <c:varyColors val="0"/>
        <c:ser>
          <c:idx val="0"/>
          <c:order val="0"/>
          <c:tx>
            <c:strRef>
              <c:f>'Capital Humano'!$B$223</c:f>
              <c:strCache>
                <c:ptCount val="1"/>
                <c:pt idx="0">
                  <c:v>Taxa de contratações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Humano'!$C$222:$E$222</c:f>
              <c:numCache>
                <c:formatCode>General</c:formatCode>
                <c:ptCount val="3"/>
                <c:pt idx="0">
                  <c:v>2019</c:v>
                </c:pt>
                <c:pt idx="1">
                  <c:v>2020</c:v>
                </c:pt>
                <c:pt idx="2">
                  <c:v>2021</c:v>
                </c:pt>
              </c:numCache>
            </c:numRef>
          </c:cat>
          <c:val>
            <c:numRef>
              <c:f>'Capital Humano'!$C$223:$E$223</c:f>
              <c:numCache>
                <c:formatCode>0.0%</c:formatCode>
                <c:ptCount val="3"/>
                <c:pt idx="0">
                  <c:v>0.09</c:v>
                </c:pt>
                <c:pt idx="1">
                  <c:v>8.8999999999999996E-2</c:v>
                </c:pt>
                <c:pt idx="2">
                  <c:v>0.21099999999999999</c:v>
                </c:pt>
              </c:numCache>
            </c:numRef>
          </c:val>
          <c:extLst>
            <c:ext xmlns:c16="http://schemas.microsoft.com/office/drawing/2014/chart" uri="{C3380CC4-5D6E-409C-BE32-E72D297353CC}">
              <c16:uniqueId val="{00000000-7FD7-4834-B87E-A950D27C53D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Taxa de frequência de acidentes registráveis do Campo de Atlanta (1 milhão de HHT)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Segurança!$C$113</c:f>
              <c:strCache>
                <c:ptCount val="1"/>
                <c:pt idx="0">
                  <c:v>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Segurança!$B$114:$B$116</c:f>
              <c:strCache>
                <c:ptCount val="3"/>
                <c:pt idx="0">
                  <c:v>Colaboradores</c:v>
                </c:pt>
                <c:pt idx="1">
                  <c:v>Terceiros</c:v>
                </c:pt>
                <c:pt idx="2">
                  <c:v>Consolidado</c:v>
                </c:pt>
              </c:strCache>
            </c:strRef>
          </c:cat>
          <c:val>
            <c:numRef>
              <c:f>Segurança!$C$114:$C$116</c:f>
              <c:numCache>
                <c:formatCode>0.00</c:formatCode>
                <c:ptCount val="3"/>
                <c:pt idx="0">
                  <c:v>0</c:v>
                </c:pt>
                <c:pt idx="1">
                  <c:v>3.33</c:v>
                </c:pt>
                <c:pt idx="2">
                  <c:v>3.3</c:v>
                </c:pt>
              </c:numCache>
            </c:numRef>
          </c:val>
          <c:extLst>
            <c:ext xmlns:c16="http://schemas.microsoft.com/office/drawing/2014/chart" uri="{C3380CC4-5D6E-409C-BE32-E72D297353CC}">
              <c16:uniqueId val="{00000000-97C0-4200-B176-BAE35800636D}"/>
            </c:ext>
          </c:extLst>
        </c:ser>
        <c:ser>
          <c:idx val="1"/>
          <c:order val="1"/>
          <c:tx>
            <c:strRef>
              <c:f>Segurança!$D$113</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Segurança!$B$114:$B$116</c:f>
              <c:strCache>
                <c:ptCount val="3"/>
                <c:pt idx="0">
                  <c:v>Colaboradores</c:v>
                </c:pt>
                <c:pt idx="1">
                  <c:v>Terceiros</c:v>
                </c:pt>
                <c:pt idx="2">
                  <c:v>Consolidado</c:v>
                </c:pt>
              </c:strCache>
            </c:strRef>
          </c:cat>
          <c:val>
            <c:numRef>
              <c:f>Segurança!$D$114:$D$116</c:f>
              <c:numCache>
                <c:formatCode>0.00</c:formatCode>
                <c:ptCount val="3"/>
                <c:pt idx="0">
                  <c:v>0</c:v>
                </c:pt>
                <c:pt idx="1">
                  <c:v>2.96</c:v>
                </c:pt>
                <c:pt idx="2">
                  <c:v>2.91</c:v>
                </c:pt>
              </c:numCache>
            </c:numRef>
          </c:val>
          <c:extLst>
            <c:ext xmlns:c16="http://schemas.microsoft.com/office/drawing/2014/chart" uri="{C3380CC4-5D6E-409C-BE32-E72D297353CC}">
              <c16:uniqueId val="{00000001-97C0-4200-B176-BAE35800636D}"/>
            </c:ext>
          </c:extLst>
        </c:ser>
        <c:ser>
          <c:idx val="2"/>
          <c:order val="2"/>
          <c:tx>
            <c:strRef>
              <c:f>Segurança!$E$113</c:f>
              <c:strCache>
                <c:ptCount val="1"/>
                <c:pt idx="0">
                  <c:v>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Segurança!$B$114:$B$116</c:f>
              <c:strCache>
                <c:ptCount val="3"/>
                <c:pt idx="0">
                  <c:v>Colaboradores</c:v>
                </c:pt>
                <c:pt idx="1">
                  <c:v>Terceiros</c:v>
                </c:pt>
                <c:pt idx="2">
                  <c:v>Consolidado</c:v>
                </c:pt>
              </c:strCache>
            </c:strRef>
          </c:cat>
          <c:val>
            <c:numRef>
              <c:f>Segurança!$E$114:$E$116</c:f>
              <c:numCache>
                <c:formatCode>0.00</c:formatCode>
                <c:ptCount val="3"/>
                <c:pt idx="0">
                  <c:v>0</c:v>
                </c:pt>
                <c:pt idx="1">
                  <c:v>5.5</c:v>
                </c:pt>
                <c:pt idx="2">
                  <c:v>5.54</c:v>
                </c:pt>
              </c:numCache>
            </c:numRef>
          </c:val>
          <c:extLst>
            <c:ext xmlns:c16="http://schemas.microsoft.com/office/drawing/2014/chart" uri="{C3380CC4-5D6E-409C-BE32-E72D297353CC}">
              <c16:uniqueId val="{00000002-97C0-4200-B176-BAE35800636D}"/>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Taxa de gravidade de acidentes do Campo de Atlanta </a:t>
            </a:r>
            <a:br>
              <a:rPr lang="pt-BR" sz="1200"/>
            </a:br>
            <a:r>
              <a:rPr lang="pt-BR" sz="1200"/>
              <a:t>(1 milhão de HHT)*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6762452107279695E-2"/>
          <c:y val="0.22719614921780987"/>
          <c:w val="0.94647509578544065"/>
          <c:h val="0.48822460369349135"/>
        </c:manualLayout>
      </c:layout>
      <c:barChart>
        <c:barDir val="col"/>
        <c:grouping val="clustered"/>
        <c:varyColors val="0"/>
        <c:ser>
          <c:idx val="0"/>
          <c:order val="0"/>
          <c:tx>
            <c:strRef>
              <c:f>Segurança!$C$118</c:f>
              <c:strCache>
                <c:ptCount val="1"/>
                <c:pt idx="0">
                  <c:v>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Segurança!$B$119:$B$121</c:f>
              <c:strCache>
                <c:ptCount val="3"/>
                <c:pt idx="0">
                  <c:v>Colaboradores</c:v>
                </c:pt>
                <c:pt idx="1">
                  <c:v>Terceiros</c:v>
                </c:pt>
                <c:pt idx="2">
                  <c:v>Consolidado</c:v>
                </c:pt>
              </c:strCache>
            </c:strRef>
          </c:cat>
          <c:val>
            <c:numRef>
              <c:f>Segurança!$C$119:$C$121</c:f>
              <c:numCache>
                <c:formatCode>0.00</c:formatCode>
                <c:ptCount val="3"/>
                <c:pt idx="0">
                  <c:v>0</c:v>
                </c:pt>
                <c:pt idx="1">
                  <c:v>0</c:v>
                </c:pt>
                <c:pt idx="2">
                  <c:v>0</c:v>
                </c:pt>
              </c:numCache>
            </c:numRef>
          </c:val>
          <c:extLst>
            <c:ext xmlns:c16="http://schemas.microsoft.com/office/drawing/2014/chart" uri="{C3380CC4-5D6E-409C-BE32-E72D297353CC}">
              <c16:uniqueId val="{00000000-A54F-488B-91A8-D18987272CDB}"/>
            </c:ext>
          </c:extLst>
        </c:ser>
        <c:ser>
          <c:idx val="1"/>
          <c:order val="1"/>
          <c:tx>
            <c:strRef>
              <c:f>Segurança!$D$118</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Segurança!$B$119:$B$121</c:f>
              <c:strCache>
                <c:ptCount val="3"/>
                <c:pt idx="0">
                  <c:v>Colaboradores</c:v>
                </c:pt>
                <c:pt idx="1">
                  <c:v>Terceiros</c:v>
                </c:pt>
                <c:pt idx="2">
                  <c:v>Consolidado</c:v>
                </c:pt>
              </c:strCache>
            </c:strRef>
          </c:cat>
          <c:val>
            <c:numRef>
              <c:f>Segurança!$D$119:$D$121</c:f>
              <c:numCache>
                <c:formatCode>0.00</c:formatCode>
                <c:ptCount val="3"/>
                <c:pt idx="0">
                  <c:v>0</c:v>
                </c:pt>
                <c:pt idx="1">
                  <c:v>2.96</c:v>
                </c:pt>
                <c:pt idx="2">
                  <c:v>2.91</c:v>
                </c:pt>
              </c:numCache>
            </c:numRef>
          </c:val>
          <c:extLst>
            <c:ext xmlns:c16="http://schemas.microsoft.com/office/drawing/2014/chart" uri="{C3380CC4-5D6E-409C-BE32-E72D297353CC}">
              <c16:uniqueId val="{00000001-A54F-488B-91A8-D18987272CDB}"/>
            </c:ext>
          </c:extLst>
        </c:ser>
        <c:ser>
          <c:idx val="2"/>
          <c:order val="2"/>
          <c:tx>
            <c:strRef>
              <c:f>Segurança!$E$118</c:f>
              <c:strCache>
                <c:ptCount val="1"/>
                <c:pt idx="0">
                  <c:v>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Segurança!$B$119:$B$121</c:f>
              <c:strCache>
                <c:ptCount val="3"/>
                <c:pt idx="0">
                  <c:v>Colaboradores</c:v>
                </c:pt>
                <c:pt idx="1">
                  <c:v>Terceiros</c:v>
                </c:pt>
                <c:pt idx="2">
                  <c:v>Consolidado</c:v>
                </c:pt>
              </c:strCache>
            </c:strRef>
          </c:cat>
          <c:val>
            <c:numRef>
              <c:f>Segurança!$E$119:$E$121</c:f>
              <c:numCache>
                <c:formatCode>0.00</c:formatCode>
                <c:ptCount val="3"/>
                <c:pt idx="0">
                  <c:v>0</c:v>
                </c:pt>
                <c:pt idx="1">
                  <c:v>260.04000000000002</c:v>
                </c:pt>
                <c:pt idx="2">
                  <c:v>256.98</c:v>
                </c:pt>
              </c:numCache>
            </c:numRef>
          </c:val>
          <c:extLst>
            <c:ext xmlns:c16="http://schemas.microsoft.com/office/drawing/2014/chart" uri="{C3380CC4-5D6E-409C-BE32-E72D297353CC}">
              <c16:uniqueId val="{00000002-A54F-488B-91A8-D18987272CDB}"/>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702394636015329"/>
          <c:y val="0.80217591934582189"/>
          <c:w val="0.27081781609195404"/>
          <c:h val="7.74871372125415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clustered"/>
        <c:varyColors val="0"/>
        <c:ser>
          <c:idx val="0"/>
          <c:order val="0"/>
          <c:tx>
            <c:strRef>
              <c:f>Compliance!$B$169</c:f>
              <c:strCache>
                <c:ptCount val="1"/>
                <c:pt idx="0">
                  <c:v>Número de contratos vigentes com fornecedores qualificados/críticos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Compliance!$C$168:$E$168</c:f>
              <c:numCache>
                <c:formatCode>General</c:formatCode>
                <c:ptCount val="3"/>
                <c:pt idx="0">
                  <c:v>2019</c:v>
                </c:pt>
                <c:pt idx="1">
                  <c:v>2020</c:v>
                </c:pt>
                <c:pt idx="2">
                  <c:v>2021</c:v>
                </c:pt>
              </c:numCache>
            </c:numRef>
          </c:cat>
          <c:val>
            <c:numRef>
              <c:f>Compliance!$C$169:$E$169</c:f>
              <c:numCache>
                <c:formatCode>#,##0</c:formatCode>
                <c:ptCount val="3"/>
                <c:pt idx="0">
                  <c:v>206</c:v>
                </c:pt>
                <c:pt idx="1">
                  <c:v>244</c:v>
                </c:pt>
                <c:pt idx="2">
                  <c:v>222</c:v>
                </c:pt>
              </c:numCache>
            </c:numRef>
          </c:val>
          <c:extLst>
            <c:ext xmlns:c16="http://schemas.microsoft.com/office/drawing/2014/chart" uri="{C3380CC4-5D6E-409C-BE32-E72D297353CC}">
              <c16:uniqueId val="{00000000-2F34-4429-BEAC-FA0D6F2D0A27}"/>
            </c:ext>
          </c:extLst>
        </c:ser>
        <c:dLbls>
          <c:dLblPos val="inEnd"/>
          <c:showLegendKey val="0"/>
          <c:showVal val="1"/>
          <c:showCatName val="0"/>
          <c:showSerName val="0"/>
          <c:showPercent val="0"/>
          <c:showBubbleSize val="0"/>
        </c:dLbls>
        <c:gapWidth val="219"/>
        <c:overlap val="-27"/>
        <c:axId val="1743930399"/>
        <c:axId val="1743927071"/>
      </c:barChart>
      <c:catAx>
        <c:axId val="174393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743927071"/>
        <c:crosses val="autoZero"/>
        <c:auto val="1"/>
        <c:lblAlgn val="ctr"/>
        <c:lblOffset val="100"/>
        <c:noMultiLvlLbl val="0"/>
      </c:catAx>
      <c:valAx>
        <c:axId val="1743927071"/>
        <c:scaling>
          <c:orientation val="minMax"/>
          <c:min val="0"/>
        </c:scaling>
        <c:delete val="1"/>
        <c:axPos val="l"/>
        <c:numFmt formatCode="#,##0" sourceLinked="1"/>
        <c:majorTickMark val="out"/>
        <c:minorTickMark val="none"/>
        <c:tickLblPos val="nextTo"/>
        <c:crossAx val="1743930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Emissões de GEE por escopo (mil tCO</a:t>
            </a:r>
            <a:r>
              <a:rPr lang="pt-BR" sz="1200" baseline="-25000"/>
              <a:t>2</a:t>
            </a:r>
            <a:r>
              <a:rPr lang="pt-BR" sz="1200"/>
              <a: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Clima!$B$195</c:f>
              <c:strCache>
                <c:ptCount val="1"/>
                <c:pt idx="0">
                  <c:v>Escopo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Clima!$C$195:$E$195</c:f>
              <c:numCache>
                <c:formatCode>#,##0.00</c:formatCode>
                <c:ptCount val="3"/>
                <c:pt idx="0">
                  <c:v>117.56735999999999</c:v>
                </c:pt>
                <c:pt idx="1">
                  <c:v>95.271060000000006</c:v>
                </c:pt>
                <c:pt idx="2">
                  <c:v>75.382360000000006</c:v>
                </c:pt>
              </c:numCache>
            </c:numRef>
          </c:val>
          <c:extLst>
            <c:ext xmlns:c16="http://schemas.microsoft.com/office/drawing/2014/chart" uri="{C3380CC4-5D6E-409C-BE32-E72D297353CC}">
              <c16:uniqueId val="{00000000-C107-4347-9061-876B95348B57}"/>
            </c:ext>
          </c:extLst>
        </c:ser>
        <c:ser>
          <c:idx val="1"/>
          <c:order val="1"/>
          <c:tx>
            <c:strRef>
              <c:f>Clima!$B$196</c:f>
              <c:strCache>
                <c:ptCount val="1"/>
                <c:pt idx="0">
                  <c:v>Escopo 2</c:v>
                </c:pt>
              </c:strCache>
            </c:strRef>
          </c:tx>
          <c:spPr>
            <a:solidFill>
              <a:schemeClr val="accent2"/>
            </a:solidFill>
            <a:ln>
              <a:noFill/>
            </a:ln>
            <a:effectLst/>
          </c:spPr>
          <c:invertIfNegative val="0"/>
          <c:dLbls>
            <c:dLbl>
              <c:idx val="0"/>
              <c:layout>
                <c:manualLayout>
                  <c:x val="-9.3609352090230871E-2"/>
                  <c:y val="1.716738197424887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8-4273-AF93-F345FCB01721}"/>
                </c:ext>
              </c:extLst>
            </c:dLbl>
            <c:dLbl>
              <c:idx val="1"/>
              <c:layout>
                <c:manualLayout>
                  <c:x val="-9.3609352090230871E-2"/>
                  <c:y val="1.71673819742489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E8-4273-AF93-F345FCB01721}"/>
                </c:ext>
              </c:extLst>
            </c:dLbl>
            <c:dLbl>
              <c:idx val="2"/>
              <c:layout>
                <c:manualLayout>
                  <c:x val="-9.6009591887416285E-2"/>
                  <c:y val="4.0057224606580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E8-4273-AF93-F345FCB017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Clima!$C$196:$E$196</c:f>
              <c:numCache>
                <c:formatCode>#,##0.00</c:formatCode>
                <c:ptCount val="3"/>
                <c:pt idx="0">
                  <c:v>2.2779000000000001E-2</c:v>
                </c:pt>
                <c:pt idx="1">
                  <c:v>1.5720000000000001E-2</c:v>
                </c:pt>
                <c:pt idx="2">
                  <c:v>2.7620000000000002E-2</c:v>
                </c:pt>
              </c:numCache>
            </c:numRef>
          </c:val>
          <c:extLst>
            <c:ext xmlns:c16="http://schemas.microsoft.com/office/drawing/2014/chart" uri="{C3380CC4-5D6E-409C-BE32-E72D297353CC}">
              <c16:uniqueId val="{00000001-C107-4347-9061-876B95348B57}"/>
            </c:ext>
          </c:extLst>
        </c:ser>
        <c:ser>
          <c:idx val="2"/>
          <c:order val="2"/>
          <c:tx>
            <c:strRef>
              <c:f>Clima!$B$197</c:f>
              <c:strCache>
                <c:ptCount val="1"/>
                <c:pt idx="0">
                  <c:v>Escopo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Clima!$C$197:$E$197</c:f>
              <c:numCache>
                <c:formatCode>#,##0.00</c:formatCode>
                <c:ptCount val="3"/>
                <c:pt idx="0">
                  <c:v>40.094107000000001</c:v>
                </c:pt>
                <c:pt idx="1">
                  <c:v>29.186140000000002</c:v>
                </c:pt>
                <c:pt idx="2">
                  <c:v>25.054169999999999</c:v>
                </c:pt>
              </c:numCache>
            </c:numRef>
          </c:val>
          <c:extLst>
            <c:ext xmlns:c16="http://schemas.microsoft.com/office/drawing/2014/chart" uri="{C3380CC4-5D6E-409C-BE32-E72D297353CC}">
              <c16:uniqueId val="{00000005-C107-4347-9061-876B95348B57}"/>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Intensidade de emissões (kgCO</a:t>
            </a:r>
            <a:r>
              <a:rPr lang="en-US" sz="1200" baseline="-25000"/>
              <a:t>2</a:t>
            </a:r>
            <a:r>
              <a:rPr lang="en-US" sz="1200"/>
              <a:t>e/boe)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lineChart>
        <c:grouping val="standard"/>
        <c:varyColors val="0"/>
        <c:ser>
          <c:idx val="0"/>
          <c:order val="0"/>
          <c:tx>
            <c:strRef>
              <c:f>Clima!$B$200</c:f>
              <c:strCache>
                <c:ptCount val="1"/>
                <c:pt idx="0">
                  <c:v>Escopo 1 / Produção (tCO2e/boe)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Clima!$C$200:$E$200</c:f>
              <c:numCache>
                <c:formatCode>#,##0.0</c:formatCode>
                <c:ptCount val="3"/>
                <c:pt idx="0">
                  <c:v>16.3</c:v>
                </c:pt>
                <c:pt idx="1">
                  <c:v>15.2</c:v>
                </c:pt>
                <c:pt idx="2">
                  <c:v>17.600000000000001</c:v>
                </c:pt>
              </c:numCache>
            </c:numRef>
          </c:val>
          <c:smooth val="0"/>
          <c:extLst>
            <c:ext xmlns:c16="http://schemas.microsoft.com/office/drawing/2014/chart" uri="{C3380CC4-5D6E-409C-BE32-E72D297353CC}">
              <c16:uniqueId val="{00000000-1D27-4B9A-83A8-BA50B589A47B}"/>
            </c:ext>
          </c:extLst>
        </c:ser>
        <c:dLbls>
          <c:dLblPos val="t"/>
          <c:showLegendKey val="0"/>
          <c:showVal val="1"/>
          <c:showCatName val="0"/>
          <c:showSerName val="0"/>
          <c:showPercent val="0"/>
          <c:showBubbleSize val="0"/>
        </c:dLbls>
        <c:marker val="1"/>
        <c:smooth val="0"/>
        <c:axId val="1986517119"/>
        <c:axId val="1986527103"/>
      </c:lineChart>
      <c:catAx>
        <c:axId val="198651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986527103"/>
        <c:crosses val="autoZero"/>
        <c:auto val="1"/>
        <c:lblAlgn val="ctr"/>
        <c:lblOffset val="100"/>
        <c:noMultiLvlLbl val="0"/>
      </c:catAx>
      <c:valAx>
        <c:axId val="1986527103"/>
        <c:scaling>
          <c:orientation val="minMax"/>
        </c:scaling>
        <c:delete val="1"/>
        <c:axPos val="l"/>
        <c:numFmt formatCode="#,##0.0" sourceLinked="1"/>
        <c:majorTickMark val="none"/>
        <c:minorTickMark val="none"/>
        <c:tickLblPos val="nextTo"/>
        <c:crossAx val="1986517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Consumo de energia pelo</a:t>
            </a:r>
            <a:r>
              <a:rPr lang="pt-BR" sz="1200" baseline="0"/>
              <a:t> uso de combustíveis nas operações </a:t>
            </a:r>
            <a:r>
              <a:rPr lang="pt-BR" sz="1200"/>
              <a:t>(mil GJ)</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Clima!$B$208</c:f>
              <c:strCache>
                <c:ptCount val="1"/>
                <c:pt idx="0">
                  <c:v>Diesel marítimo 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Clima!$C$208:$E$208</c:f>
              <c:numCache>
                <c:formatCode>#,##0.00</c:formatCode>
                <c:ptCount val="3"/>
                <c:pt idx="0">
                  <c:v>381.90687000000003</c:v>
                </c:pt>
                <c:pt idx="1">
                  <c:v>99.911469999999994</c:v>
                </c:pt>
                <c:pt idx="2">
                  <c:v>190.13339999999999</c:v>
                </c:pt>
              </c:numCache>
            </c:numRef>
          </c:val>
          <c:extLst>
            <c:ext xmlns:c16="http://schemas.microsoft.com/office/drawing/2014/chart" uri="{C3380CC4-5D6E-409C-BE32-E72D297353CC}">
              <c16:uniqueId val="{00000001-B348-4238-9918-0F65A226F34C}"/>
            </c:ext>
          </c:extLst>
        </c:ser>
        <c:ser>
          <c:idx val="1"/>
          <c:order val="1"/>
          <c:tx>
            <c:strRef>
              <c:f>Clima!$B$209</c:f>
              <c:strCache>
                <c:ptCount val="1"/>
                <c:pt idx="0">
                  <c:v>Gás natural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Clima!$C$209:$E$209</c:f>
              <c:numCache>
                <c:formatCode>#,##0.00</c:formatCode>
                <c:ptCount val="3"/>
                <c:pt idx="0">
                  <c:v>1529.03637</c:v>
                </c:pt>
                <c:pt idx="1">
                  <c:v>1512.44832</c:v>
                </c:pt>
                <c:pt idx="2">
                  <c:v>1084.62861</c:v>
                </c:pt>
              </c:numCache>
            </c:numRef>
          </c:val>
          <c:extLst>
            <c:ext xmlns:c16="http://schemas.microsoft.com/office/drawing/2014/chart" uri="{C3380CC4-5D6E-409C-BE32-E72D297353CC}">
              <c16:uniqueId val="{00000002-B348-4238-9918-0F65A226F34C}"/>
            </c:ext>
          </c:extLst>
        </c:ser>
        <c:ser>
          <c:idx val="2"/>
          <c:order val="2"/>
          <c:tx>
            <c:strRef>
              <c:f>Clima!$B$210</c:f>
              <c:strCache>
                <c:ptCount val="1"/>
                <c:pt idx="0">
                  <c:v>Frota marítima e aérea de apoio ao Campo de Atlanta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Clima!$C$193:$E$193</c:f>
              <c:numCache>
                <c:formatCode>General</c:formatCode>
                <c:ptCount val="3"/>
                <c:pt idx="0">
                  <c:v>2019</c:v>
                </c:pt>
                <c:pt idx="1">
                  <c:v>2020</c:v>
                </c:pt>
                <c:pt idx="2">
                  <c:v>2021</c:v>
                </c:pt>
              </c:numCache>
            </c:numRef>
          </c:cat>
          <c:val>
            <c:numRef>
              <c:f>Clima!$C$210:$E$210</c:f>
              <c:numCache>
                <c:formatCode>#,##0.00</c:formatCode>
                <c:ptCount val="3"/>
                <c:pt idx="0">
                  <c:v>288.82778999999999</c:v>
                </c:pt>
                <c:pt idx="1">
                  <c:v>388.03680000000003</c:v>
                </c:pt>
                <c:pt idx="2">
                  <c:v>495.77422999999999</c:v>
                </c:pt>
              </c:numCache>
            </c:numRef>
          </c:val>
          <c:extLst>
            <c:ext xmlns:c16="http://schemas.microsoft.com/office/drawing/2014/chart" uri="{C3380CC4-5D6E-409C-BE32-E72D297353CC}">
              <c16:uniqueId val="{00000003-B348-4238-9918-0F65A226F34C}"/>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layout>
        <c:manualLayout>
          <c:xMode val="edge"/>
          <c:yMode val="edge"/>
          <c:x val="0.73917671396966023"/>
          <c:y val="0.40221961874142897"/>
          <c:w val="0.24642184724722738"/>
          <c:h val="0.459458899817453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Descargas</a:t>
            </a:r>
            <a:r>
              <a:rPr lang="pt-BR" sz="1200" baseline="0"/>
              <a:t> de água por tipo (mil m</a:t>
            </a:r>
            <a:r>
              <a:rPr lang="pt-BR" sz="1200" baseline="30000"/>
              <a:t>3</a:t>
            </a:r>
            <a:r>
              <a:rPr lang="pt-BR" sz="1200" baseline="0"/>
              <a:t>)</a:t>
            </a:r>
            <a:endParaRPr lang="pt-BR"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1"/>
          <c:order val="0"/>
          <c:tx>
            <c:strRef>
              <c:f>Ambiental!$B$193</c:f>
              <c:strCache>
                <c:ptCount val="1"/>
                <c:pt idx="0">
                  <c:v>Água oleosa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Ambiental!$C$192:$E$192</c:f>
              <c:numCache>
                <c:formatCode>General</c:formatCode>
                <c:ptCount val="3"/>
                <c:pt idx="0">
                  <c:v>2019</c:v>
                </c:pt>
                <c:pt idx="1">
                  <c:v>2020</c:v>
                </c:pt>
                <c:pt idx="2">
                  <c:v>2021</c:v>
                </c:pt>
              </c:numCache>
            </c:numRef>
          </c:cat>
          <c:val>
            <c:numRef>
              <c:f>Ambiental!$C$193:$E$193</c:f>
              <c:numCache>
                <c:formatCode>#,##0.0</c:formatCode>
                <c:ptCount val="3"/>
                <c:pt idx="0">
                  <c:v>428.6</c:v>
                </c:pt>
                <c:pt idx="1">
                  <c:v>1215.42</c:v>
                </c:pt>
                <c:pt idx="2">
                  <c:v>136.75299999999999</c:v>
                </c:pt>
              </c:numCache>
            </c:numRef>
          </c:val>
          <c:extLst>
            <c:ext xmlns:c16="http://schemas.microsoft.com/office/drawing/2014/chart" uri="{C3380CC4-5D6E-409C-BE32-E72D297353CC}">
              <c16:uniqueId val="{00000001-084E-4686-AD51-249D23A1817B}"/>
            </c:ext>
          </c:extLst>
        </c:ser>
        <c:ser>
          <c:idx val="2"/>
          <c:order val="1"/>
          <c:tx>
            <c:strRef>
              <c:f>Ambiental!$B$194</c:f>
              <c:strCache>
                <c:ptCount val="1"/>
                <c:pt idx="0">
                  <c:v>Efluentes sanitários</c:v>
                </c:pt>
              </c:strCache>
            </c:strRef>
          </c:tx>
          <c:spPr>
            <a:solidFill>
              <a:schemeClr val="accent3"/>
            </a:solidFill>
            <a:ln>
              <a:noFill/>
            </a:ln>
            <a:effectLst/>
          </c:spPr>
          <c:invertIfNegative val="0"/>
          <c:dLbls>
            <c:dLbl>
              <c:idx val="0"/>
              <c:layout>
                <c:manualLayout>
                  <c:x val="-9.1870647042720799E-2"/>
                  <c:y val="8.810477947616586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39-4519-9473-741964FEA1A5}"/>
                </c:ext>
              </c:extLst>
            </c:dLbl>
            <c:dLbl>
              <c:idx val="1"/>
              <c:layout>
                <c:manualLayout>
                  <c:x val="-8.4617701223558633E-2"/>
                  <c:y val="8.81047794761646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39-4519-9473-741964FEA1A5}"/>
                </c:ext>
              </c:extLst>
            </c:dLbl>
            <c:dLbl>
              <c:idx val="2"/>
              <c:layout>
                <c:manualLayout>
                  <c:x val="-9.1870647042720799E-2"/>
                  <c:y val="4.405238973808252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39-4519-9473-741964FEA1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Ambiental!$C$192:$E$192</c:f>
              <c:numCache>
                <c:formatCode>General</c:formatCode>
                <c:ptCount val="3"/>
                <c:pt idx="0">
                  <c:v>2019</c:v>
                </c:pt>
                <c:pt idx="1">
                  <c:v>2020</c:v>
                </c:pt>
                <c:pt idx="2">
                  <c:v>2021</c:v>
                </c:pt>
              </c:numCache>
            </c:numRef>
          </c:cat>
          <c:val>
            <c:numRef>
              <c:f>Ambiental!$C$194:$E$194</c:f>
              <c:numCache>
                <c:formatCode>#,##0.0</c:formatCode>
                <c:ptCount val="3"/>
                <c:pt idx="0">
                  <c:v>11</c:v>
                </c:pt>
                <c:pt idx="1">
                  <c:v>9.3800000000000008</c:v>
                </c:pt>
                <c:pt idx="2">
                  <c:v>14.989720000000002</c:v>
                </c:pt>
              </c:numCache>
            </c:numRef>
          </c:val>
          <c:extLst>
            <c:ext xmlns:c16="http://schemas.microsoft.com/office/drawing/2014/chart" uri="{C3380CC4-5D6E-409C-BE32-E72D297353CC}">
              <c16:uniqueId val="{00000002-084E-4686-AD51-249D23A1817B}"/>
            </c:ext>
          </c:extLst>
        </c:ser>
        <c:ser>
          <c:idx val="3"/>
          <c:order val="2"/>
          <c:tx>
            <c:strRef>
              <c:f>Ambiental!$B$195</c:f>
              <c:strCache>
                <c:ptCount val="1"/>
                <c:pt idx="0">
                  <c:v>Água produzida</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F39-4519-9473-741964FEA1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Ambiental!$C$192:$E$192</c:f>
              <c:numCache>
                <c:formatCode>General</c:formatCode>
                <c:ptCount val="3"/>
                <c:pt idx="0">
                  <c:v>2019</c:v>
                </c:pt>
                <c:pt idx="1">
                  <c:v>2020</c:v>
                </c:pt>
                <c:pt idx="2">
                  <c:v>2021</c:v>
                </c:pt>
              </c:numCache>
            </c:numRef>
          </c:cat>
          <c:val>
            <c:numRef>
              <c:f>Ambiental!$C$195:$E$195</c:f>
              <c:numCache>
                <c:formatCode>#,##0.0</c:formatCode>
                <c:ptCount val="3"/>
                <c:pt idx="0">
                  <c:v>0</c:v>
                </c:pt>
                <c:pt idx="1">
                  <c:v>292.45999999999998</c:v>
                </c:pt>
                <c:pt idx="2">
                  <c:v>112.7594</c:v>
                </c:pt>
              </c:numCache>
            </c:numRef>
          </c:val>
          <c:extLst>
            <c:ext xmlns:c16="http://schemas.microsoft.com/office/drawing/2014/chart" uri="{C3380CC4-5D6E-409C-BE32-E72D297353CC}">
              <c16:uniqueId val="{00000004-084E-4686-AD51-249D23A1817B}"/>
            </c:ext>
          </c:extLst>
        </c:ser>
        <c:dLbls>
          <c:dLblPos val="ctr"/>
          <c:showLegendKey val="0"/>
          <c:showVal val="1"/>
          <c:showCatName val="0"/>
          <c:showSerName val="0"/>
          <c:showPercent val="0"/>
          <c:showBubbleSize val="0"/>
        </c:dLbls>
        <c:gapWidth val="150"/>
        <c:overlap val="100"/>
        <c:axId val="1743094751"/>
        <c:axId val="1743090175"/>
      </c:barChart>
      <c:catAx>
        <c:axId val="17430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743090175"/>
        <c:crosses val="autoZero"/>
        <c:auto val="1"/>
        <c:lblAlgn val="ctr"/>
        <c:lblOffset val="100"/>
        <c:noMultiLvlLbl val="0"/>
      </c:catAx>
      <c:valAx>
        <c:axId val="1743090175"/>
        <c:scaling>
          <c:orientation val="minMax"/>
        </c:scaling>
        <c:delete val="1"/>
        <c:axPos val="l"/>
        <c:numFmt formatCode="#,##0.0" sourceLinked="1"/>
        <c:majorTickMark val="none"/>
        <c:minorTickMark val="none"/>
        <c:tickLblPos val="nextTo"/>
        <c:crossAx val="174309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Descargas de água em 2021 por método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0.11406706337839013"/>
          <c:y val="0.17860398069498981"/>
          <c:w val="0.35787435983370891"/>
          <c:h val="0.69363323154451872"/>
        </c:manualLayout>
      </c:layout>
      <c:pieChart>
        <c:varyColors val="1"/>
        <c:ser>
          <c:idx val="0"/>
          <c:order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Ambiental!$B$66:$B$67</c:f>
            </c:strRef>
          </c:cat>
          <c:val>
            <c:numRef>
              <c:f>Ambiental!$C$66:$C$67</c:f>
            </c:numRef>
          </c:val>
          <c:extLst>
            <c:ext xmlns:c16="http://schemas.microsoft.com/office/drawing/2014/chart" uri="{C3380CC4-5D6E-409C-BE32-E72D297353CC}">
              <c16:uniqueId val="{00000000-FD9C-4FB5-965B-436051AF32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932592548711865"/>
          <c:y val="0.410535102031165"/>
          <c:w val="0.45521513888291543"/>
          <c:h val="0.269721615587450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Resíduos gerados por tipo (t)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0"/>
          <c:order val="0"/>
          <c:tx>
            <c:strRef>
              <c:f>Ambiental!$C$198</c:f>
              <c:strCache>
                <c:ptCount val="1"/>
                <c:pt idx="0">
                  <c:v>Perigosos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Ambiental!$B$199:$B$201</c:f>
              <c:numCache>
                <c:formatCode>General</c:formatCode>
                <c:ptCount val="3"/>
                <c:pt idx="0">
                  <c:v>2019</c:v>
                </c:pt>
                <c:pt idx="1">
                  <c:v>2020</c:v>
                </c:pt>
                <c:pt idx="2">
                  <c:v>2021</c:v>
                </c:pt>
              </c:numCache>
            </c:numRef>
          </c:cat>
          <c:val>
            <c:numRef>
              <c:f>Ambiental!$C$199:$C$201</c:f>
              <c:numCache>
                <c:formatCode>General</c:formatCode>
                <c:ptCount val="3"/>
                <c:pt idx="0">
                  <c:v>368.1</c:v>
                </c:pt>
                <c:pt idx="1">
                  <c:v>71.2</c:v>
                </c:pt>
                <c:pt idx="2">
                  <c:v>166.6</c:v>
                </c:pt>
              </c:numCache>
            </c:numRef>
          </c:val>
          <c:extLst>
            <c:ext xmlns:c16="http://schemas.microsoft.com/office/drawing/2014/chart" uri="{C3380CC4-5D6E-409C-BE32-E72D297353CC}">
              <c16:uniqueId val="{00000000-DC06-4722-B4C2-BAE8F008AD40}"/>
            </c:ext>
          </c:extLst>
        </c:ser>
        <c:ser>
          <c:idx val="1"/>
          <c:order val="1"/>
          <c:tx>
            <c:strRef>
              <c:f>Ambiental!$D$198</c:f>
              <c:strCache>
                <c:ptCount val="1"/>
                <c:pt idx="0">
                  <c:v>Não perigosos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Ambiental!$B$199:$B$201</c:f>
              <c:numCache>
                <c:formatCode>General</c:formatCode>
                <c:ptCount val="3"/>
                <c:pt idx="0">
                  <c:v>2019</c:v>
                </c:pt>
                <c:pt idx="1">
                  <c:v>2020</c:v>
                </c:pt>
                <c:pt idx="2">
                  <c:v>2021</c:v>
                </c:pt>
              </c:numCache>
            </c:numRef>
          </c:cat>
          <c:val>
            <c:numRef>
              <c:f>Ambiental!$D$199:$D$201</c:f>
              <c:numCache>
                <c:formatCode>General</c:formatCode>
                <c:ptCount val="3"/>
                <c:pt idx="0">
                  <c:v>168.4</c:v>
                </c:pt>
                <c:pt idx="1">
                  <c:v>143.9</c:v>
                </c:pt>
                <c:pt idx="2">
                  <c:v>148.69999999999999</c:v>
                </c:pt>
              </c:numCache>
            </c:numRef>
          </c:val>
          <c:extLst>
            <c:ext xmlns:c16="http://schemas.microsoft.com/office/drawing/2014/chart" uri="{C3380CC4-5D6E-409C-BE32-E72D297353CC}">
              <c16:uniqueId val="{00000001-DC06-4722-B4C2-BAE8F008AD40}"/>
            </c:ext>
          </c:extLst>
        </c:ser>
        <c:dLbls>
          <c:dLblPos val="ctr"/>
          <c:showLegendKey val="0"/>
          <c:showVal val="1"/>
          <c:showCatName val="0"/>
          <c:showSerName val="0"/>
          <c:showPercent val="0"/>
          <c:showBubbleSize val="0"/>
        </c:dLbls>
        <c:gapWidth val="150"/>
        <c:overlap val="100"/>
        <c:axId val="1479804415"/>
        <c:axId val="1479825215"/>
      </c:barChart>
      <c:catAx>
        <c:axId val="147980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479825215"/>
        <c:crosses val="autoZero"/>
        <c:auto val="1"/>
        <c:lblAlgn val="ctr"/>
        <c:lblOffset val="100"/>
        <c:noMultiLvlLbl val="0"/>
      </c:catAx>
      <c:valAx>
        <c:axId val="1479825215"/>
        <c:scaling>
          <c:orientation val="minMax"/>
        </c:scaling>
        <c:delete val="1"/>
        <c:axPos val="l"/>
        <c:numFmt formatCode="General" sourceLinked="1"/>
        <c:majorTickMark val="none"/>
        <c:minorTickMark val="none"/>
        <c:tickLblPos val="nextTo"/>
        <c:crossAx val="14798044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Resíduos gerados em 2021 por método de descarte (t)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EB-4A35-B1B0-99EAA1909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EB-4A35-B1B0-99EAA1909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5990-4360-8C44-EB5C2C888D99}"/>
              </c:ext>
            </c:extLst>
          </c:dPt>
          <c:dLbls>
            <c:dLbl>
              <c:idx val="2"/>
              <c:layout>
                <c:manualLayout>
                  <c:x val="4.0226982169902732E-2"/>
                  <c:y val="1.4607296239164402E-2"/>
                </c:manualLayout>
              </c:layout>
              <c:spPr>
                <a:noFill/>
                <a:ln>
                  <a:noFill/>
                </a:ln>
                <a:effectLst/>
              </c:spPr>
              <c:txPr>
                <a:bodyPr rot="0" spcFirstLastPara="1" vertOverflow="ellipsis" vert="horz" wrap="square" anchor="ctr" anchorCtr="1"/>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90-4360-8C44-EB5C2C888D9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Ambiental!$B$203:$B$205</c:f>
              <c:strCache>
                <c:ptCount val="3"/>
                <c:pt idx="0">
                  <c:v>Desviados da disposição final</c:v>
                </c:pt>
                <c:pt idx="1">
                  <c:v>Destinados para disposição final</c:v>
                </c:pt>
                <c:pt idx="2">
                  <c:v>Aguardando destinação</c:v>
                </c:pt>
              </c:strCache>
            </c:strRef>
          </c:cat>
          <c:val>
            <c:numRef>
              <c:f>Ambiental!$C$203:$C$205</c:f>
              <c:numCache>
                <c:formatCode>0.0</c:formatCode>
                <c:ptCount val="3"/>
                <c:pt idx="0">
                  <c:v>291.34300000000002</c:v>
                </c:pt>
                <c:pt idx="1">
                  <c:v>19.527700000000003</c:v>
                </c:pt>
                <c:pt idx="2">
                  <c:v>4.4279999999999999</c:v>
                </c:pt>
              </c:numCache>
            </c:numRef>
          </c:val>
          <c:extLst>
            <c:ext xmlns:c16="http://schemas.microsoft.com/office/drawing/2014/chart" uri="{C3380CC4-5D6E-409C-BE32-E72D297353CC}">
              <c16:uniqueId val="{00000000-D98B-4542-A72D-FD2665CA56F8}"/>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326351064427721"/>
          <c:y val="0.44052347623213767"/>
          <c:w val="0.33376424630426493"/>
          <c:h val="0.238488188976377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Colaboradores por gênero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0"/>
          <c:order val="0"/>
          <c:tx>
            <c:strRef>
              <c:f>'Capital Humano'!$B$195</c:f>
              <c:strCache>
                <c:ptCount val="1"/>
                <c:pt idx="0">
                  <c:v>Homens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Humano'!$C$194:$E$194</c:f>
              <c:numCache>
                <c:formatCode>General</c:formatCode>
                <c:ptCount val="3"/>
                <c:pt idx="0">
                  <c:v>2019</c:v>
                </c:pt>
                <c:pt idx="1">
                  <c:v>2020</c:v>
                </c:pt>
                <c:pt idx="2">
                  <c:v>2021</c:v>
                </c:pt>
              </c:numCache>
            </c:numRef>
          </c:cat>
          <c:val>
            <c:numRef>
              <c:f>'Capital Humano'!$C$195:$E$195</c:f>
              <c:numCache>
                <c:formatCode>General</c:formatCode>
                <c:ptCount val="3"/>
                <c:pt idx="0">
                  <c:v>71</c:v>
                </c:pt>
                <c:pt idx="1">
                  <c:v>72</c:v>
                </c:pt>
                <c:pt idx="2">
                  <c:v>73</c:v>
                </c:pt>
              </c:numCache>
            </c:numRef>
          </c:val>
          <c:extLst>
            <c:ext xmlns:c16="http://schemas.microsoft.com/office/drawing/2014/chart" uri="{C3380CC4-5D6E-409C-BE32-E72D297353CC}">
              <c16:uniqueId val="{00000000-502E-4D03-8E85-15E2DC2BC617}"/>
            </c:ext>
          </c:extLst>
        </c:ser>
        <c:ser>
          <c:idx val="1"/>
          <c:order val="1"/>
          <c:tx>
            <c:strRef>
              <c:f>'Capital Humano'!$B$196</c:f>
              <c:strCache>
                <c:ptCount val="1"/>
                <c:pt idx="0">
                  <c:v>Mulheres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'Capital Humano'!$C$194:$E$194</c:f>
              <c:numCache>
                <c:formatCode>General</c:formatCode>
                <c:ptCount val="3"/>
                <c:pt idx="0">
                  <c:v>2019</c:v>
                </c:pt>
                <c:pt idx="1">
                  <c:v>2020</c:v>
                </c:pt>
                <c:pt idx="2">
                  <c:v>2021</c:v>
                </c:pt>
              </c:numCache>
            </c:numRef>
          </c:cat>
          <c:val>
            <c:numRef>
              <c:f>'Capital Humano'!$C$196:$E$196</c:f>
              <c:numCache>
                <c:formatCode>General</c:formatCode>
                <c:ptCount val="3"/>
                <c:pt idx="0">
                  <c:v>51</c:v>
                </c:pt>
                <c:pt idx="1">
                  <c:v>51</c:v>
                </c:pt>
                <c:pt idx="2">
                  <c:v>55</c:v>
                </c:pt>
              </c:numCache>
            </c:numRef>
          </c:val>
          <c:extLst>
            <c:ext xmlns:c16="http://schemas.microsoft.com/office/drawing/2014/chart" uri="{C3380CC4-5D6E-409C-BE32-E72D297353CC}">
              <c16:uniqueId val="{00000001-502E-4D03-8E85-15E2DC2BC617}"/>
            </c:ext>
          </c:extLst>
        </c:ser>
        <c:dLbls>
          <c:dLblPos val="ctr"/>
          <c:showLegendKey val="0"/>
          <c:showVal val="1"/>
          <c:showCatName val="0"/>
          <c:showSerName val="0"/>
          <c:showPercent val="0"/>
          <c:showBubbleSize val="0"/>
        </c:dLbls>
        <c:gapWidth val="150"/>
        <c:overlap val="100"/>
        <c:axId val="2024690175"/>
        <c:axId val="2024715551"/>
      </c:barChart>
      <c:catAx>
        <c:axId val="202469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24715551"/>
        <c:crosses val="autoZero"/>
        <c:auto val="1"/>
        <c:lblAlgn val="ctr"/>
        <c:lblOffset val="100"/>
        <c:noMultiLvlLbl val="0"/>
      </c:catAx>
      <c:valAx>
        <c:axId val="2024715551"/>
        <c:scaling>
          <c:orientation val="minMax"/>
        </c:scaling>
        <c:delete val="1"/>
        <c:axPos val="l"/>
        <c:numFmt formatCode="General" sourceLinked="1"/>
        <c:majorTickMark val="none"/>
        <c:minorTickMark val="none"/>
        <c:tickLblPos val="nextTo"/>
        <c:crossAx val="2024690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PerformanceData!A1"/><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GRI!A1"/><Relationship Id="rId1" Type="http://schemas.openxmlformats.org/officeDocument/2006/relationships/image" Target="../media/image1.png"/><Relationship Id="rId6" Type="http://schemas.openxmlformats.org/officeDocument/2006/relationships/hyperlink" Target="#TCFD!A1"/><Relationship Id="rId5" Type="http://schemas.openxmlformats.org/officeDocument/2006/relationships/image" Target="../media/image3.png"/><Relationship Id="rId4" Type="http://schemas.openxmlformats.org/officeDocument/2006/relationships/hyperlink" Target="#SASB!A1"/><Relationship Id="rId9" Type="http://schemas.openxmlformats.org/officeDocument/2006/relationships/image" Target="../media/image5.emf"/></Relationships>
</file>

<file path=xl/drawings/_rels/drawing11.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6.xml"/><Relationship Id="rId7" Type="http://schemas.openxmlformats.org/officeDocument/2006/relationships/hyperlink" Target="#SASB!A1"/><Relationship Id="rId2" Type="http://schemas.openxmlformats.org/officeDocument/2006/relationships/chart" Target="../charts/chart5.xml"/><Relationship Id="rId1" Type="http://schemas.openxmlformats.org/officeDocument/2006/relationships/image" Target="../media/image31.png"/><Relationship Id="rId6" Type="http://schemas.openxmlformats.org/officeDocument/2006/relationships/hyperlink" Target="#GRI!A1"/><Relationship Id="rId5" Type="http://schemas.openxmlformats.org/officeDocument/2006/relationships/chart" Target="../charts/chart8.xml"/><Relationship Id="rId10" Type="http://schemas.openxmlformats.org/officeDocument/2006/relationships/hyperlink" Target="#Sum&#225;rio!A1"/><Relationship Id="rId4" Type="http://schemas.openxmlformats.org/officeDocument/2006/relationships/chart" Target="../charts/chart7.xml"/><Relationship Id="rId9" Type="http://schemas.openxmlformats.org/officeDocument/2006/relationships/hyperlink" Target="#PerformanceData!A1"/></Relationships>
</file>

<file path=xl/drawings/_rels/drawing14.xml.rels><?xml version="1.0" encoding="UTF-8" standalone="yes"?>
<Relationships xmlns="http://schemas.openxmlformats.org/package/2006/relationships"><Relationship Id="rId8" Type="http://schemas.openxmlformats.org/officeDocument/2006/relationships/image" Target="../media/image31.png"/><Relationship Id="rId13" Type="http://schemas.openxmlformats.org/officeDocument/2006/relationships/hyperlink" Target="#PerformanceData!A1"/><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hyperlink" Target="#TCFD!A1"/><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hyperlink" Target="#SASB!A1"/><Relationship Id="rId5" Type="http://schemas.openxmlformats.org/officeDocument/2006/relationships/chart" Target="../charts/chart13.xml"/><Relationship Id="rId10" Type="http://schemas.openxmlformats.org/officeDocument/2006/relationships/hyperlink" Target="#GRI!A1"/><Relationship Id="rId4" Type="http://schemas.openxmlformats.org/officeDocument/2006/relationships/chart" Target="../charts/chart12.xml"/><Relationship Id="rId9" Type="http://schemas.openxmlformats.org/officeDocument/2006/relationships/chart" Target="../charts/chart16.xml"/><Relationship Id="rId14" Type="http://schemas.openxmlformats.org/officeDocument/2006/relationships/hyperlink" Target="#Sum&#225;rio!A1"/></Relationships>
</file>

<file path=xl/drawings/_rels/drawing16.xml.rels><?xml version="1.0" encoding="UTF-8" standalone="yes"?>
<Relationships xmlns="http://schemas.openxmlformats.org/package/2006/relationships"><Relationship Id="rId8" Type="http://schemas.openxmlformats.org/officeDocument/2006/relationships/hyperlink" Target="#Sum&#225;rio!A1"/><Relationship Id="rId3" Type="http://schemas.openxmlformats.org/officeDocument/2006/relationships/chart" Target="../charts/chart18.xml"/><Relationship Id="rId7" Type="http://schemas.openxmlformats.org/officeDocument/2006/relationships/hyperlink" Target="#PerformanceData!A1"/><Relationship Id="rId2" Type="http://schemas.openxmlformats.org/officeDocument/2006/relationships/chart" Target="../charts/chart17.xml"/><Relationship Id="rId1" Type="http://schemas.openxmlformats.org/officeDocument/2006/relationships/image" Target="../media/image31.png"/><Relationship Id="rId6" Type="http://schemas.openxmlformats.org/officeDocument/2006/relationships/hyperlink" Target="#TCFD!A1"/><Relationship Id="rId5" Type="http://schemas.openxmlformats.org/officeDocument/2006/relationships/hyperlink" Target="#SASB!A1"/><Relationship Id="rId4" Type="http://schemas.openxmlformats.org/officeDocument/2006/relationships/hyperlink" Target="#GRI!A1"/></Relationships>
</file>

<file path=xl/drawings/_rels/drawing18.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1.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19.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1.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2.xml.rels><?xml version="1.0" encoding="UTF-8" standalone="yes"?>
<Relationships xmlns="http://schemas.openxmlformats.org/package/2006/relationships"><Relationship Id="rId8" Type="http://schemas.openxmlformats.org/officeDocument/2006/relationships/image" Target="../media/image12.jpeg"/><Relationship Id="rId13" Type="http://schemas.openxmlformats.org/officeDocument/2006/relationships/image" Target="../media/image17.jpeg"/><Relationship Id="rId18" Type="http://schemas.openxmlformats.org/officeDocument/2006/relationships/image" Target="../media/image22.jpeg"/><Relationship Id="rId26" Type="http://schemas.openxmlformats.org/officeDocument/2006/relationships/image" Target="../media/image30.jpeg"/><Relationship Id="rId3" Type="http://schemas.openxmlformats.org/officeDocument/2006/relationships/image" Target="../media/image7.jpeg"/><Relationship Id="rId21" Type="http://schemas.openxmlformats.org/officeDocument/2006/relationships/image" Target="../media/image25.jpeg"/><Relationship Id="rId7" Type="http://schemas.openxmlformats.org/officeDocument/2006/relationships/image" Target="../media/image11.jpeg"/><Relationship Id="rId12" Type="http://schemas.openxmlformats.org/officeDocument/2006/relationships/image" Target="../media/image16.jpeg"/><Relationship Id="rId17" Type="http://schemas.openxmlformats.org/officeDocument/2006/relationships/image" Target="../media/image21.jpeg"/><Relationship Id="rId25" Type="http://schemas.openxmlformats.org/officeDocument/2006/relationships/image" Target="../media/image29.jpeg"/><Relationship Id="rId2" Type="http://schemas.openxmlformats.org/officeDocument/2006/relationships/hyperlink" Target="#Sum&#225;rio!A1"/><Relationship Id="rId16" Type="http://schemas.openxmlformats.org/officeDocument/2006/relationships/image" Target="../media/image20.jpeg"/><Relationship Id="rId20" Type="http://schemas.openxmlformats.org/officeDocument/2006/relationships/image" Target="../media/image24.jpeg"/><Relationship Id="rId29" Type="http://schemas.openxmlformats.org/officeDocument/2006/relationships/hyperlink" Target="#PerformanceData!A1"/><Relationship Id="rId1" Type="http://schemas.openxmlformats.org/officeDocument/2006/relationships/image" Target="../media/image6.png"/><Relationship Id="rId6" Type="http://schemas.openxmlformats.org/officeDocument/2006/relationships/image" Target="../media/image10.jpeg"/><Relationship Id="rId11" Type="http://schemas.openxmlformats.org/officeDocument/2006/relationships/image" Target="../media/image15.jpeg"/><Relationship Id="rId24" Type="http://schemas.openxmlformats.org/officeDocument/2006/relationships/image" Target="../media/image28.jpeg"/><Relationship Id="rId5" Type="http://schemas.openxmlformats.org/officeDocument/2006/relationships/image" Target="../media/image9.jpeg"/><Relationship Id="rId15" Type="http://schemas.openxmlformats.org/officeDocument/2006/relationships/image" Target="../media/image19.jpeg"/><Relationship Id="rId23" Type="http://schemas.openxmlformats.org/officeDocument/2006/relationships/image" Target="../media/image27.jpeg"/><Relationship Id="rId28" Type="http://schemas.openxmlformats.org/officeDocument/2006/relationships/hyperlink" Target="#TCFD!A1"/><Relationship Id="rId10" Type="http://schemas.openxmlformats.org/officeDocument/2006/relationships/image" Target="../media/image14.jpeg"/><Relationship Id="rId19" Type="http://schemas.openxmlformats.org/officeDocument/2006/relationships/image" Target="../media/image23.jpeg"/><Relationship Id="rId4" Type="http://schemas.openxmlformats.org/officeDocument/2006/relationships/image" Target="../media/image8.jpeg"/><Relationship Id="rId9" Type="http://schemas.openxmlformats.org/officeDocument/2006/relationships/image" Target="../media/image13.jpeg"/><Relationship Id="rId14" Type="http://schemas.openxmlformats.org/officeDocument/2006/relationships/image" Target="../media/image18.jpeg"/><Relationship Id="rId22" Type="http://schemas.openxmlformats.org/officeDocument/2006/relationships/image" Target="../media/image26.jpeg"/><Relationship Id="rId27" Type="http://schemas.openxmlformats.org/officeDocument/2006/relationships/hyperlink" Target="#SASB!A1"/></Relationships>
</file>

<file path=xl/drawings/_rels/drawing20.xml.rels><?xml version="1.0" encoding="UTF-8" standalone="yes"?>
<Relationships xmlns="http://schemas.openxmlformats.org/package/2006/relationships"><Relationship Id="rId3" Type="http://schemas.openxmlformats.org/officeDocument/2006/relationships/hyperlink" Target="#GRI!A1"/><Relationship Id="rId7" Type="http://schemas.openxmlformats.org/officeDocument/2006/relationships/hyperlink" Target="#Sum&#225;rio!A1"/><Relationship Id="rId2" Type="http://schemas.openxmlformats.org/officeDocument/2006/relationships/chart" Target="../charts/chart19.xml"/><Relationship Id="rId1" Type="http://schemas.openxmlformats.org/officeDocument/2006/relationships/image" Target="../media/image31.png"/><Relationship Id="rId6" Type="http://schemas.openxmlformats.org/officeDocument/2006/relationships/hyperlink" Target="#PerformanceData!A1"/><Relationship Id="rId5" Type="http://schemas.openxmlformats.org/officeDocument/2006/relationships/hyperlink" Target="#TCFD!A1"/><Relationship Id="rId4" Type="http://schemas.openxmlformats.org/officeDocument/2006/relationships/hyperlink" Target="#SASB!A1"/></Relationships>
</file>

<file path=xl/drawings/_rels/drawing3.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31.png"/><Relationship Id="rId5" Type="http://schemas.openxmlformats.org/officeDocument/2006/relationships/hyperlink" Target="#PerformanceData!A1"/><Relationship Id="rId4" Type="http://schemas.openxmlformats.org/officeDocument/2006/relationships/hyperlink" Target="#TCFD!A1"/></Relationships>
</file>

<file path=xl/drawings/_rels/drawing4.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31.png"/><Relationship Id="rId5" Type="http://schemas.openxmlformats.org/officeDocument/2006/relationships/hyperlink" Target="#PerformanceData!A1"/><Relationship Id="rId4" Type="http://schemas.openxmlformats.org/officeDocument/2006/relationships/hyperlink" Target="#SASB!A1"/></Relationships>
</file>

<file path=xl/drawings/_rels/drawing5.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225;rio!A1"/><Relationship Id="rId1" Type="http://schemas.openxmlformats.org/officeDocument/2006/relationships/image" Target="../media/image31.png"/><Relationship Id="rId5" Type="http://schemas.openxmlformats.org/officeDocument/2006/relationships/hyperlink" Target="#TCFD!A1"/><Relationship Id="rId4" Type="http://schemas.openxmlformats.org/officeDocument/2006/relationships/hyperlink" Target="#SASB!A1"/></Relationships>
</file>

<file path=xl/drawings/_rels/drawing6.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2.png"/><Relationship Id="rId6" Type="http://schemas.openxmlformats.org/officeDocument/2006/relationships/hyperlink" Target="#Sum&#225;rio!A1"/><Relationship Id="rId5" Type="http://schemas.openxmlformats.org/officeDocument/2006/relationships/hyperlink" Target="#PerformanceData!A1"/><Relationship Id="rId4" Type="http://schemas.openxmlformats.org/officeDocument/2006/relationships/hyperlink" Target="#TCFD!A1"/></Relationships>
</file>

<file path=xl/drawings/_rels/drawing7.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3.xml"/><Relationship Id="rId7" Type="http://schemas.openxmlformats.org/officeDocument/2006/relationships/hyperlink" Target="#SASB!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RI!A1"/><Relationship Id="rId5" Type="http://schemas.openxmlformats.org/officeDocument/2006/relationships/image" Target="../media/image31.png"/><Relationship Id="rId10" Type="http://schemas.openxmlformats.org/officeDocument/2006/relationships/hyperlink" Target="#Sum&#225;rio!A1"/><Relationship Id="rId4" Type="http://schemas.openxmlformats.org/officeDocument/2006/relationships/chart" Target="../charts/chart4.xml"/><Relationship Id="rId9" Type="http://schemas.openxmlformats.org/officeDocument/2006/relationships/hyperlink" Target="#PerformanceData!A1"/></Relationships>
</file>

<file path=xl/drawings/drawing1.xml><?xml version="1.0" encoding="utf-8"?>
<xdr:wsDr xmlns:xdr="http://schemas.openxmlformats.org/drawingml/2006/spreadsheetDrawing" xmlns:a="http://schemas.openxmlformats.org/drawingml/2006/main">
  <xdr:twoCellAnchor editAs="oneCell">
    <xdr:from>
      <xdr:col>14</xdr:col>
      <xdr:colOff>352420</xdr:colOff>
      <xdr:row>2</xdr:row>
      <xdr:rowOff>247648</xdr:rowOff>
    </xdr:from>
    <xdr:to>
      <xdr:col>20</xdr:col>
      <xdr:colOff>273042</xdr:colOff>
      <xdr:row>5</xdr:row>
      <xdr:rowOff>147523</xdr:rowOff>
    </xdr:to>
    <xdr:pic>
      <xdr:nvPicPr>
        <xdr:cNvPr id="3" name="Imagem 2">
          <a:extLst>
            <a:ext uri="{FF2B5EF4-FFF2-40B4-BE49-F238E27FC236}">
              <a16:creationId xmlns:a16="http://schemas.microsoft.com/office/drawing/2014/main" id="{6751CFA3-6653-467A-8C86-AF628697D2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8496295" y="600073"/>
          <a:ext cx="3578222" cy="900000"/>
        </a:xfrm>
        <a:prstGeom prst="rect">
          <a:avLst/>
        </a:prstGeom>
      </xdr:spPr>
    </xdr:pic>
    <xdr:clientData/>
  </xdr:twoCellAnchor>
  <xdr:twoCellAnchor>
    <xdr:from>
      <xdr:col>12</xdr:col>
      <xdr:colOff>66675</xdr:colOff>
      <xdr:row>1</xdr:row>
      <xdr:rowOff>28574</xdr:rowOff>
    </xdr:from>
    <xdr:to>
      <xdr:col>13</xdr:col>
      <xdr:colOff>200025</xdr:colOff>
      <xdr:row>8</xdr:row>
      <xdr:rowOff>90486</xdr:rowOff>
    </xdr:to>
    <xdr:grpSp>
      <xdr:nvGrpSpPr>
        <xdr:cNvPr id="9" name="Agrupar 8">
          <a:extLst>
            <a:ext uri="{FF2B5EF4-FFF2-40B4-BE49-F238E27FC236}">
              <a16:creationId xmlns:a16="http://schemas.microsoft.com/office/drawing/2014/main" id="{A4E4712F-2949-475A-A7EC-2390FA83947F}"/>
            </a:ext>
          </a:extLst>
        </xdr:cNvPr>
        <xdr:cNvGrpSpPr/>
      </xdr:nvGrpSpPr>
      <xdr:grpSpPr>
        <a:xfrm>
          <a:off x="6958293" y="219074"/>
          <a:ext cx="738467" cy="1821236"/>
          <a:chOff x="5105400" y="638174"/>
          <a:chExt cx="742950" cy="1652587"/>
        </a:xfrm>
      </xdr:grpSpPr>
      <xdr:sp macro="" textlink="">
        <xdr:nvSpPr>
          <xdr:cNvPr id="6" name="Triângulo isósceles 5">
            <a:extLst>
              <a:ext uri="{FF2B5EF4-FFF2-40B4-BE49-F238E27FC236}">
                <a16:creationId xmlns:a16="http://schemas.microsoft.com/office/drawing/2014/main" id="{6E0B7BA3-4FAC-49BA-A028-6EA16AEC8FD2}"/>
              </a:ext>
            </a:extLst>
          </xdr:cNvPr>
          <xdr:cNvSpPr/>
        </xdr:nvSpPr>
        <xdr:spPr>
          <a:xfrm rot="16200000">
            <a:off x="4583908" y="1159666"/>
            <a:ext cx="1652587" cy="609603"/>
          </a:xfrm>
          <a:prstGeom prst="triangle">
            <a:avLst/>
          </a:prstGeom>
          <a:solidFill>
            <a:srgbClr val="006A6F">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Triângulo isósceles 7">
            <a:extLst>
              <a:ext uri="{FF2B5EF4-FFF2-40B4-BE49-F238E27FC236}">
                <a16:creationId xmlns:a16="http://schemas.microsoft.com/office/drawing/2014/main" id="{9E4AF136-20E0-4974-B454-9BF578070688}"/>
              </a:ext>
            </a:extLst>
          </xdr:cNvPr>
          <xdr:cNvSpPr/>
        </xdr:nvSpPr>
        <xdr:spPr>
          <a:xfrm rot="5400000" flipH="1">
            <a:off x="5476875" y="747713"/>
            <a:ext cx="481013" cy="261936"/>
          </a:xfrm>
          <a:prstGeom prst="triangle">
            <a:avLst/>
          </a:prstGeom>
          <a:solidFill>
            <a:srgbClr val="006A6F">
              <a:alpha val="8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editAs="oneCell">
    <xdr:from>
      <xdr:col>13</xdr:col>
      <xdr:colOff>106077</xdr:colOff>
      <xdr:row>10</xdr:row>
      <xdr:rowOff>8325</xdr:rowOff>
    </xdr:from>
    <xdr:to>
      <xdr:col>14</xdr:col>
      <xdr:colOff>576477</xdr:colOff>
      <xdr:row>15</xdr:row>
      <xdr:rowOff>135825</xdr:rowOff>
    </xdr:to>
    <xdr:pic>
      <xdr:nvPicPr>
        <xdr:cNvPr id="11" name="Imagem 10">
          <a:hlinkClick xmlns:r="http://schemas.openxmlformats.org/officeDocument/2006/relationships" r:id="rId2"/>
          <a:extLst>
            <a:ext uri="{FF2B5EF4-FFF2-40B4-BE49-F238E27FC236}">
              <a16:creationId xmlns:a16="http://schemas.microsoft.com/office/drawing/2014/main" id="{911C5663-023E-4B63-9725-C95F6ED2DB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02812" y="2339149"/>
          <a:ext cx="1075518" cy="1080000"/>
        </a:xfrm>
        <a:prstGeom prst="rect">
          <a:avLst/>
        </a:prstGeom>
      </xdr:spPr>
    </xdr:pic>
    <xdr:clientData/>
  </xdr:twoCellAnchor>
  <xdr:twoCellAnchor editAs="oneCell">
    <xdr:from>
      <xdr:col>13</xdr:col>
      <xdr:colOff>110718</xdr:colOff>
      <xdr:row>17</xdr:row>
      <xdr:rowOff>55950</xdr:rowOff>
    </xdr:from>
    <xdr:to>
      <xdr:col>14</xdr:col>
      <xdr:colOff>571836</xdr:colOff>
      <xdr:row>22</xdr:row>
      <xdr:rowOff>173925</xdr:rowOff>
    </xdr:to>
    <xdr:pic>
      <xdr:nvPicPr>
        <xdr:cNvPr id="13" name="Imagem 12">
          <a:hlinkClick xmlns:r="http://schemas.openxmlformats.org/officeDocument/2006/relationships" r:id="rId4"/>
          <a:extLst>
            <a:ext uri="{FF2B5EF4-FFF2-40B4-BE49-F238E27FC236}">
              <a16:creationId xmlns:a16="http://schemas.microsoft.com/office/drawing/2014/main" id="{4CBFA585-C328-4C7E-97D0-5FFDF2B7517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07453" y="3720274"/>
          <a:ext cx="1066236" cy="1081680"/>
        </a:xfrm>
        <a:prstGeom prst="rect">
          <a:avLst/>
        </a:prstGeom>
      </xdr:spPr>
    </xdr:pic>
    <xdr:clientData/>
  </xdr:twoCellAnchor>
  <xdr:twoCellAnchor editAs="oneCell">
    <xdr:from>
      <xdr:col>16</xdr:col>
      <xdr:colOff>119025</xdr:colOff>
      <xdr:row>11</xdr:row>
      <xdr:rowOff>31725</xdr:rowOff>
    </xdr:from>
    <xdr:to>
      <xdr:col>19</xdr:col>
      <xdr:colOff>595208</xdr:colOff>
      <xdr:row>14</xdr:row>
      <xdr:rowOff>225</xdr:rowOff>
    </xdr:to>
    <xdr:pic>
      <xdr:nvPicPr>
        <xdr:cNvPr id="15" name="Imagem 14">
          <a:hlinkClick xmlns:r="http://schemas.openxmlformats.org/officeDocument/2006/relationships" r:id="rId6"/>
          <a:extLst>
            <a:ext uri="{FF2B5EF4-FFF2-40B4-BE49-F238E27FC236}">
              <a16:creationId xmlns:a16="http://schemas.microsoft.com/office/drawing/2014/main" id="{3507CA84-92DD-4FFF-8F83-9C648C7916D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t="26570" b="24923"/>
        <a:stretch/>
      </xdr:blipFill>
      <xdr:spPr>
        <a:xfrm>
          <a:off x="9482100" y="2365350"/>
          <a:ext cx="2304983" cy="540000"/>
        </a:xfrm>
        <a:prstGeom prst="rect">
          <a:avLst/>
        </a:prstGeom>
      </xdr:spPr>
    </xdr:pic>
    <xdr:clientData/>
  </xdr:twoCellAnchor>
  <xdr:twoCellAnchor>
    <xdr:from>
      <xdr:col>16</xdr:col>
      <xdr:colOff>123264</xdr:colOff>
      <xdr:row>16</xdr:row>
      <xdr:rowOff>67235</xdr:rowOff>
    </xdr:from>
    <xdr:to>
      <xdr:col>19</xdr:col>
      <xdr:colOff>524565</xdr:colOff>
      <xdr:row>21</xdr:row>
      <xdr:rowOff>194735</xdr:rowOff>
    </xdr:to>
    <xdr:grpSp>
      <xdr:nvGrpSpPr>
        <xdr:cNvPr id="7" name="Agrupar 6">
          <a:hlinkClick xmlns:r="http://schemas.openxmlformats.org/officeDocument/2006/relationships" r:id="rId8"/>
          <a:extLst>
            <a:ext uri="{FF2B5EF4-FFF2-40B4-BE49-F238E27FC236}">
              <a16:creationId xmlns:a16="http://schemas.microsoft.com/office/drawing/2014/main" id="{F3C1313B-BE8B-4B6B-8443-001A30569516}"/>
            </a:ext>
          </a:extLst>
        </xdr:cNvPr>
        <xdr:cNvGrpSpPr/>
      </xdr:nvGrpSpPr>
      <xdr:grpSpPr>
        <a:xfrm>
          <a:off x="9435352" y="3541059"/>
          <a:ext cx="2216654" cy="1080000"/>
          <a:chOff x="9390529" y="3518647"/>
          <a:chExt cx="2216654" cy="1080000"/>
        </a:xfrm>
      </xdr:grpSpPr>
      <xdr:pic>
        <xdr:nvPicPr>
          <xdr:cNvPr id="14" name="Imagem 13">
            <a:extLst>
              <a:ext uri="{FF2B5EF4-FFF2-40B4-BE49-F238E27FC236}">
                <a16:creationId xmlns:a16="http://schemas.microsoft.com/office/drawing/2014/main" id="{3E7A828D-D4FD-41FF-AFB8-CBCE7489104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90529" y="3518647"/>
            <a:ext cx="2216654" cy="108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CaixaDeTexto 4">
            <a:extLst>
              <a:ext uri="{FF2B5EF4-FFF2-40B4-BE49-F238E27FC236}">
                <a16:creationId xmlns:a16="http://schemas.microsoft.com/office/drawing/2014/main" id="{1F91768A-9E89-4912-9812-6C82ABC36981}"/>
              </a:ext>
            </a:extLst>
          </xdr:cNvPr>
          <xdr:cNvSpPr txBox="1"/>
        </xdr:nvSpPr>
        <xdr:spPr>
          <a:xfrm>
            <a:off x="10298206" y="3787588"/>
            <a:ext cx="1277471" cy="582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BR" sz="1600" b="1">
                <a:solidFill>
                  <a:schemeClr val="bg1"/>
                </a:solidFill>
                <a:latin typeface="Abadi" panose="020B0604020104020204" pitchFamily="34" charset="0"/>
              </a:rPr>
              <a:t>Performance Data</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0.31124</cdr:x>
      <cdr:y>0.23321</cdr:y>
    </cdr:from>
    <cdr:to>
      <cdr:x>0.44957</cdr:x>
      <cdr:y>0.31405</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43050" y="537568"/>
          <a:ext cx="685800" cy="1863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2.000,40</a:t>
          </a:r>
        </a:p>
      </cdr:txBody>
    </cdr:sp>
  </cdr:relSizeAnchor>
  <cdr:relSizeAnchor xmlns:cdr="http://schemas.openxmlformats.org/drawingml/2006/chartDrawing">
    <cdr:from>
      <cdr:x>0.53794</cdr:x>
      <cdr:y>0.28529</cdr:y>
    </cdr:from>
    <cdr:to>
      <cdr:x>0.68204</cdr:x>
      <cdr:y>0.38017</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667000" y="657614"/>
          <a:ext cx="714375" cy="218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1.770,54</a:t>
          </a:r>
        </a:p>
      </cdr:txBody>
    </cdr:sp>
  </cdr:relSizeAnchor>
  <cdr:relSizeAnchor xmlns:cdr="http://schemas.openxmlformats.org/drawingml/2006/chartDrawing">
    <cdr:from>
      <cdr:x>0.07926</cdr:x>
      <cdr:y>0.18182</cdr:y>
    </cdr:from>
    <cdr:to>
      <cdr:x>0.21518</cdr:x>
      <cdr:y>0.27511</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392934" y="419100"/>
          <a:ext cx="673866" cy="215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2.199,77</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EA00F18A-0BE3-4508-A41B-502A7122AA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90487</xdr:colOff>
      <xdr:row>38</xdr:row>
      <xdr:rowOff>114299</xdr:rowOff>
    </xdr:from>
    <xdr:to>
      <xdr:col>9</xdr:col>
      <xdr:colOff>866775</xdr:colOff>
      <xdr:row>54</xdr:row>
      <xdr:rowOff>117749</xdr:rowOff>
    </xdr:to>
    <xdr:graphicFrame macro="">
      <xdr:nvGraphicFramePr>
        <xdr:cNvPr id="8" name="Gráfico 7">
          <a:extLst>
            <a:ext uri="{FF2B5EF4-FFF2-40B4-BE49-F238E27FC236}">
              <a16:creationId xmlns:a16="http://schemas.microsoft.com/office/drawing/2014/main" id="{E383B605-0642-499A-8F5F-82C1613316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90487</xdr:colOff>
      <xdr:row>64</xdr:row>
      <xdr:rowOff>19051</xdr:rowOff>
    </xdr:from>
    <xdr:to>
      <xdr:col>9</xdr:col>
      <xdr:colOff>542925</xdr:colOff>
      <xdr:row>76</xdr:row>
      <xdr:rowOff>257175</xdr:rowOff>
    </xdr:to>
    <xdr:graphicFrame macro="">
      <xdr:nvGraphicFramePr>
        <xdr:cNvPr id="10" name="Gráfico 9">
          <a:extLst>
            <a:ext uri="{FF2B5EF4-FFF2-40B4-BE49-F238E27FC236}">
              <a16:creationId xmlns:a16="http://schemas.microsoft.com/office/drawing/2014/main" id="{2B30DDD0-0915-4EA2-BE56-72F7218F9C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71437</xdr:colOff>
      <xdr:row>89</xdr:row>
      <xdr:rowOff>9525</xdr:rowOff>
    </xdr:from>
    <xdr:to>
      <xdr:col>9</xdr:col>
      <xdr:colOff>866775</xdr:colOff>
      <xdr:row>102</xdr:row>
      <xdr:rowOff>152400</xdr:rowOff>
    </xdr:to>
    <xdr:graphicFrame macro="">
      <xdr:nvGraphicFramePr>
        <xdr:cNvPr id="11" name="Gráfico 10">
          <a:extLst>
            <a:ext uri="{FF2B5EF4-FFF2-40B4-BE49-F238E27FC236}">
              <a16:creationId xmlns:a16="http://schemas.microsoft.com/office/drawing/2014/main" id="{B89DD461-6D32-472C-842C-FE2748E3E5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33336</xdr:colOff>
      <xdr:row>104</xdr:row>
      <xdr:rowOff>9526</xdr:rowOff>
    </xdr:from>
    <xdr:to>
      <xdr:col>9</xdr:col>
      <xdr:colOff>876299</xdr:colOff>
      <xdr:row>115</xdr:row>
      <xdr:rowOff>133351</xdr:rowOff>
    </xdr:to>
    <xdr:graphicFrame macro="">
      <xdr:nvGraphicFramePr>
        <xdr:cNvPr id="13" name="Gráfico 12">
          <a:extLst>
            <a:ext uri="{FF2B5EF4-FFF2-40B4-BE49-F238E27FC236}">
              <a16:creationId xmlns:a16="http://schemas.microsoft.com/office/drawing/2014/main" id="{EDC6ACA7-71FB-436D-8D37-C7356C154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1466849</xdr:colOff>
      <xdr:row>0</xdr:row>
      <xdr:rowOff>114300</xdr:rowOff>
    </xdr:from>
    <xdr:to>
      <xdr:col>6</xdr:col>
      <xdr:colOff>2330849</xdr:colOff>
      <xdr:row>2</xdr:row>
      <xdr:rowOff>93300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9E740505-D3B4-4600-B27F-640F19C327A4}"/>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778273</xdr:colOff>
      <xdr:row>2</xdr:row>
      <xdr:rowOff>93300</xdr:rowOff>
    </xdr:to>
    <xdr:sp macro="" textlink="">
      <xdr:nvSpPr>
        <xdr:cNvPr id="19" name="Retângulo: Cantos Arredondados 18">
          <a:hlinkClick xmlns:r="http://schemas.openxmlformats.org/officeDocument/2006/relationships" r:id="rId7"/>
          <a:extLst>
            <a:ext uri="{FF2B5EF4-FFF2-40B4-BE49-F238E27FC236}">
              <a16:creationId xmlns:a16="http://schemas.microsoft.com/office/drawing/2014/main" id="{1E28D3E0-86EC-4062-A46A-B0DDCBD75643}"/>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20" name="Retângulo: Cantos Arredondados 19">
          <a:hlinkClick xmlns:r="http://schemas.openxmlformats.org/officeDocument/2006/relationships" r:id="rId8"/>
          <a:extLst>
            <a:ext uri="{FF2B5EF4-FFF2-40B4-BE49-F238E27FC236}">
              <a16:creationId xmlns:a16="http://schemas.microsoft.com/office/drawing/2014/main" id="{7D74BD7D-9051-4C02-9203-051593DBB6F3}"/>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21" name="Retângulo: Cantos Arredondados 20">
          <a:hlinkClick xmlns:r="http://schemas.openxmlformats.org/officeDocument/2006/relationships" r:id="rId9"/>
          <a:extLst>
            <a:ext uri="{FF2B5EF4-FFF2-40B4-BE49-F238E27FC236}">
              <a16:creationId xmlns:a16="http://schemas.microsoft.com/office/drawing/2014/main" id="{524B2B6D-E485-4E70-9515-13828F840FE3}"/>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22" name="Retângulo: Cantos Arredondados 21">
          <a:hlinkClick xmlns:r="http://schemas.openxmlformats.org/officeDocument/2006/relationships" r:id="rId10"/>
          <a:extLst>
            <a:ext uri="{FF2B5EF4-FFF2-40B4-BE49-F238E27FC236}">
              <a16:creationId xmlns:a16="http://schemas.microsoft.com/office/drawing/2014/main" id="{7FAD7D4A-F726-427D-9E70-5E9AF1A35509}"/>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0.08764</cdr:x>
      <cdr:y>0.61516</cdr:y>
    </cdr:from>
    <cdr:to>
      <cdr:x>0.20501</cdr:x>
      <cdr:y>0.69579</cdr:y>
    </cdr:to>
    <cdr:sp macro="" textlink="">
      <cdr:nvSpPr>
        <cdr:cNvPr id="2" name="CaixaDeTexto 1">
          <a:extLst xmlns:a="http://schemas.openxmlformats.org/drawingml/2006/main">
            <a:ext uri="{FF2B5EF4-FFF2-40B4-BE49-F238E27FC236}">
              <a16:creationId xmlns:a16="http://schemas.microsoft.com/office/drawing/2014/main" id="{C12F6516-834B-4B48-961C-DC69F9D9DC8E}"/>
            </a:ext>
          </a:extLst>
        </cdr:cNvPr>
        <cdr:cNvSpPr txBox="1"/>
      </cdr:nvSpPr>
      <cdr:spPr>
        <a:xfrm xmlns:a="http://schemas.openxmlformats.org/drawingml/2006/main">
          <a:off x="460375" y="1771651"/>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439,6</a:t>
          </a:r>
        </a:p>
      </cdr:txBody>
    </cdr:sp>
  </cdr:relSizeAnchor>
  <cdr:relSizeAnchor xmlns:cdr="http://schemas.openxmlformats.org/drawingml/2006/chartDrawing">
    <cdr:from>
      <cdr:x>0.32699</cdr:x>
      <cdr:y>0.12526</cdr:y>
    </cdr:from>
    <cdr:to>
      <cdr:x>0.44436</cdr:x>
      <cdr:y>0.20878</cdr:y>
    </cdr:to>
    <cdr:sp macro="" textlink="">
      <cdr:nvSpPr>
        <cdr:cNvPr id="3" name="CaixaDeTexto 2">
          <a:extLst xmlns:a="http://schemas.openxmlformats.org/drawingml/2006/main">
            <a:ext uri="{FF2B5EF4-FFF2-40B4-BE49-F238E27FC236}">
              <a16:creationId xmlns:a16="http://schemas.microsoft.com/office/drawing/2014/main" id="{DE1596F7-5446-40A0-915B-DD0982414365}"/>
            </a:ext>
          </a:extLst>
        </cdr:cNvPr>
        <cdr:cNvSpPr txBox="1"/>
      </cdr:nvSpPr>
      <cdr:spPr>
        <a:xfrm xmlns:a="http://schemas.openxmlformats.org/drawingml/2006/main">
          <a:off x="1717675" y="275597"/>
          <a:ext cx="616576" cy="183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1.517,3</a:t>
          </a:r>
        </a:p>
      </cdr:txBody>
    </cdr:sp>
  </cdr:relSizeAnchor>
  <cdr:relSizeAnchor xmlns:cdr="http://schemas.openxmlformats.org/drawingml/2006/chartDrawing">
    <cdr:from>
      <cdr:x>0.56452</cdr:x>
      <cdr:y>0.69122</cdr:y>
    </cdr:from>
    <cdr:to>
      <cdr:x>0.6819</cdr:x>
      <cdr:y>0.7619</cdr:y>
    </cdr:to>
    <cdr:sp macro="" textlink="">
      <cdr:nvSpPr>
        <cdr:cNvPr id="4" name="CaixaDeTexto 3">
          <a:extLst xmlns:a="http://schemas.openxmlformats.org/drawingml/2006/main">
            <a:ext uri="{FF2B5EF4-FFF2-40B4-BE49-F238E27FC236}">
              <a16:creationId xmlns:a16="http://schemas.microsoft.com/office/drawing/2014/main" id="{C3BBB9CF-DBAF-442C-B2E3-1D34F8B8C89C}"/>
            </a:ext>
          </a:extLst>
        </cdr:cNvPr>
        <cdr:cNvSpPr txBox="1"/>
      </cdr:nvSpPr>
      <cdr:spPr>
        <a:xfrm xmlns:a="http://schemas.openxmlformats.org/drawingml/2006/main">
          <a:off x="2965450" y="1990726"/>
          <a:ext cx="616576" cy="2035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264,5</a:t>
          </a:r>
        </a:p>
      </cdr:txBody>
    </cdr:sp>
  </cdr:relSizeAnchor>
</c:userShapes>
</file>

<file path=xl/drawings/drawing13.xml><?xml version="1.0" encoding="utf-8"?>
<c:userShapes xmlns:c="http://schemas.openxmlformats.org/drawingml/2006/chart">
  <cdr:relSizeAnchor xmlns:cdr="http://schemas.openxmlformats.org/drawingml/2006/chartDrawing">
    <cdr:from>
      <cdr:x>0.09455</cdr:x>
      <cdr:y>0.14005</cdr:y>
    </cdr:from>
    <cdr:to>
      <cdr:x>0.2115</cdr:x>
      <cdr:y>0.2247</cdr:y>
    </cdr:to>
    <cdr:sp macro="" textlink="">
      <cdr:nvSpPr>
        <cdr:cNvPr id="2" name="CaixaDeTexto 1">
          <a:extLst xmlns:a="http://schemas.openxmlformats.org/drawingml/2006/main">
            <a:ext uri="{FF2B5EF4-FFF2-40B4-BE49-F238E27FC236}">
              <a16:creationId xmlns:a16="http://schemas.microsoft.com/office/drawing/2014/main" id="{B37E44F9-51C9-4A60-B6B9-B856F8358461}"/>
            </a:ext>
          </a:extLst>
        </cdr:cNvPr>
        <cdr:cNvSpPr txBox="1"/>
      </cdr:nvSpPr>
      <cdr:spPr>
        <a:xfrm xmlns:a="http://schemas.openxmlformats.org/drawingml/2006/main">
          <a:off x="498475" y="3841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536,5</a:t>
          </a:r>
        </a:p>
      </cdr:txBody>
    </cdr:sp>
  </cdr:relSizeAnchor>
  <cdr:relSizeAnchor xmlns:cdr="http://schemas.openxmlformats.org/drawingml/2006/chartDrawing">
    <cdr:from>
      <cdr:x>0.34929</cdr:x>
      <cdr:y>0.54282</cdr:y>
    </cdr:from>
    <cdr:to>
      <cdr:x>0.46624</cdr:x>
      <cdr:y>0.62748</cdr:y>
    </cdr:to>
    <cdr:sp macro="" textlink="">
      <cdr:nvSpPr>
        <cdr:cNvPr id="3" name="CaixaDeTexto 2">
          <a:extLst xmlns:a="http://schemas.openxmlformats.org/drawingml/2006/main">
            <a:ext uri="{FF2B5EF4-FFF2-40B4-BE49-F238E27FC236}">
              <a16:creationId xmlns:a16="http://schemas.microsoft.com/office/drawing/2014/main" id="{FAA9A2A7-389E-4540-822E-6BD2E3C3FB4F}"/>
            </a:ext>
          </a:extLst>
        </cdr:cNvPr>
        <cdr:cNvSpPr txBox="1"/>
      </cdr:nvSpPr>
      <cdr:spPr>
        <a:xfrm xmlns:a="http://schemas.openxmlformats.org/drawingml/2006/main">
          <a:off x="1841500" y="14890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215,1</a:t>
          </a:r>
        </a:p>
      </cdr:txBody>
    </cdr:sp>
  </cdr:relSizeAnchor>
  <cdr:relSizeAnchor xmlns:cdr="http://schemas.openxmlformats.org/drawingml/2006/chartDrawing">
    <cdr:from>
      <cdr:x>0.60042</cdr:x>
      <cdr:y>0.41782</cdr:y>
    </cdr:from>
    <cdr:to>
      <cdr:x>0.71737</cdr:x>
      <cdr:y>0.50248</cdr:y>
    </cdr:to>
    <cdr:sp macro="" textlink="">
      <cdr:nvSpPr>
        <cdr:cNvPr id="4" name="CaixaDeTexto 3">
          <a:extLst xmlns:a="http://schemas.openxmlformats.org/drawingml/2006/main">
            <a:ext uri="{FF2B5EF4-FFF2-40B4-BE49-F238E27FC236}">
              <a16:creationId xmlns:a16="http://schemas.microsoft.com/office/drawing/2014/main" id="{EAFD0E84-D782-4F67-BDF9-97EA4DC11F78}"/>
            </a:ext>
          </a:extLst>
        </cdr:cNvPr>
        <cdr:cNvSpPr txBox="1"/>
      </cdr:nvSpPr>
      <cdr:spPr>
        <a:xfrm xmlns:a="http://schemas.openxmlformats.org/drawingml/2006/main">
          <a:off x="3165475" y="11461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315,3</a:t>
          </a: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295275</xdr:colOff>
      <xdr:row>70</xdr:row>
      <xdr:rowOff>9525</xdr:rowOff>
    </xdr:from>
    <xdr:to>
      <xdr:col>10</xdr:col>
      <xdr:colOff>842962</xdr:colOff>
      <xdr:row>83</xdr:row>
      <xdr:rowOff>142875</xdr:rowOff>
    </xdr:to>
    <xdr:graphicFrame macro="">
      <xdr:nvGraphicFramePr>
        <xdr:cNvPr id="3" name="Gráfico 2">
          <a:extLst>
            <a:ext uri="{FF2B5EF4-FFF2-40B4-BE49-F238E27FC236}">
              <a16:creationId xmlns:a16="http://schemas.microsoft.com/office/drawing/2014/main" id="{8326B1C7-ADE4-46FE-9ED9-EAA8B488E2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85</xdr:row>
      <xdr:rowOff>9525</xdr:rowOff>
    </xdr:from>
    <xdr:to>
      <xdr:col>2</xdr:col>
      <xdr:colOff>638175</xdr:colOff>
      <xdr:row>102</xdr:row>
      <xdr:rowOff>0</xdr:rowOff>
    </xdr:to>
    <xdr:graphicFrame macro="">
      <xdr:nvGraphicFramePr>
        <xdr:cNvPr id="4" name="Gráfico 3">
          <a:extLst>
            <a:ext uri="{FF2B5EF4-FFF2-40B4-BE49-F238E27FC236}">
              <a16:creationId xmlns:a16="http://schemas.microsoft.com/office/drawing/2014/main" id="{87897298-BDF9-4672-9403-6310BD4F7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247650</xdr:colOff>
      <xdr:row>85</xdr:row>
      <xdr:rowOff>9525</xdr:rowOff>
    </xdr:from>
    <xdr:to>
      <xdr:col>6</xdr:col>
      <xdr:colOff>728663</xdr:colOff>
      <xdr:row>102</xdr:row>
      <xdr:rowOff>0</xdr:rowOff>
    </xdr:to>
    <xdr:graphicFrame macro="">
      <xdr:nvGraphicFramePr>
        <xdr:cNvPr id="5" name="Gráfico 4">
          <a:extLst>
            <a:ext uri="{FF2B5EF4-FFF2-40B4-BE49-F238E27FC236}">
              <a16:creationId xmlns:a16="http://schemas.microsoft.com/office/drawing/2014/main" id="{46508B95-ACB3-479D-B3BA-235BE9D2F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342900</xdr:colOff>
      <xdr:row>85</xdr:row>
      <xdr:rowOff>9525</xdr:rowOff>
    </xdr:from>
    <xdr:to>
      <xdr:col>10</xdr:col>
      <xdr:colOff>823913</xdr:colOff>
      <xdr:row>102</xdr:row>
      <xdr:rowOff>0</xdr:rowOff>
    </xdr:to>
    <xdr:graphicFrame macro="">
      <xdr:nvGraphicFramePr>
        <xdr:cNvPr id="6" name="Gráfico 5">
          <a:extLst>
            <a:ext uri="{FF2B5EF4-FFF2-40B4-BE49-F238E27FC236}">
              <a16:creationId xmlns:a16="http://schemas.microsoft.com/office/drawing/2014/main" id="{B0A1C598-7D2D-46E3-88E4-001FF8985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138</xdr:row>
      <xdr:rowOff>19050</xdr:rowOff>
    </xdr:from>
    <xdr:to>
      <xdr:col>10</xdr:col>
      <xdr:colOff>852488</xdr:colOff>
      <xdr:row>151</xdr:row>
      <xdr:rowOff>47625</xdr:rowOff>
    </xdr:to>
    <xdr:graphicFrame macro="">
      <xdr:nvGraphicFramePr>
        <xdr:cNvPr id="8" name="Gráfico 7">
          <a:extLst>
            <a:ext uri="{FF2B5EF4-FFF2-40B4-BE49-F238E27FC236}">
              <a16:creationId xmlns:a16="http://schemas.microsoft.com/office/drawing/2014/main" id="{055A6C42-C913-4E1B-89AC-2312CCFB5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547687</xdr:colOff>
      <xdr:row>158</xdr:row>
      <xdr:rowOff>9525</xdr:rowOff>
    </xdr:from>
    <xdr:to>
      <xdr:col>10</xdr:col>
      <xdr:colOff>833437</xdr:colOff>
      <xdr:row>172</xdr:row>
      <xdr:rowOff>133350</xdr:rowOff>
    </xdr:to>
    <xdr:graphicFrame macro="">
      <xdr:nvGraphicFramePr>
        <xdr:cNvPr id="9" name="Gráfico 8">
          <a:extLst>
            <a:ext uri="{FF2B5EF4-FFF2-40B4-BE49-F238E27FC236}">
              <a16:creationId xmlns:a16="http://schemas.microsoft.com/office/drawing/2014/main" id="{502CA32E-8C3C-4F53-8705-B4011D46C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200025</xdr:colOff>
      <xdr:row>104</xdr:row>
      <xdr:rowOff>0</xdr:rowOff>
    </xdr:from>
    <xdr:to>
      <xdr:col>10</xdr:col>
      <xdr:colOff>842963</xdr:colOff>
      <xdr:row>116</xdr:row>
      <xdr:rowOff>142875</xdr:rowOff>
    </xdr:to>
    <xdr:graphicFrame macro="">
      <xdr:nvGraphicFramePr>
        <xdr:cNvPr id="10" name="Gráfico 9">
          <a:extLst>
            <a:ext uri="{FF2B5EF4-FFF2-40B4-BE49-F238E27FC236}">
              <a16:creationId xmlns:a16="http://schemas.microsoft.com/office/drawing/2014/main" id="{82ED74EE-C693-4247-904C-6A1642C90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9525</xdr:colOff>
      <xdr:row>0</xdr:row>
      <xdr:rowOff>104775</xdr:rowOff>
    </xdr:from>
    <xdr:to>
      <xdr:col>1</xdr:col>
      <xdr:colOff>1154555</xdr:colOff>
      <xdr:row>2</xdr:row>
      <xdr:rowOff>11775</xdr:rowOff>
    </xdr:to>
    <xdr:pic>
      <xdr:nvPicPr>
        <xdr:cNvPr id="16" name="Imagem 15">
          <a:extLst>
            <a:ext uri="{FF2B5EF4-FFF2-40B4-BE49-F238E27FC236}">
              <a16:creationId xmlns:a16="http://schemas.microsoft.com/office/drawing/2014/main" id="{9F1AC3C0-144D-4D1A-ABC7-4B52140DD01A}"/>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0221" t="36388" r="19363" b="36593"/>
        <a:stretch/>
      </xdr:blipFill>
      <xdr:spPr>
        <a:xfrm>
          <a:off x="200025" y="104775"/>
          <a:ext cx="1145030" cy="288000"/>
        </a:xfrm>
        <a:prstGeom prst="rect">
          <a:avLst/>
        </a:prstGeom>
      </xdr:spPr>
    </xdr:pic>
    <xdr:clientData/>
  </xdr:twoCellAnchor>
  <xdr:twoCellAnchor>
    <xdr:from>
      <xdr:col>8</xdr:col>
      <xdr:colOff>114300</xdr:colOff>
      <xdr:row>121</xdr:row>
      <xdr:rowOff>161924</xdr:rowOff>
    </xdr:from>
    <xdr:to>
      <xdr:col>10</xdr:col>
      <xdr:colOff>909300</xdr:colOff>
      <xdr:row>135</xdr:row>
      <xdr:rowOff>26399</xdr:rowOff>
    </xdr:to>
    <xdr:graphicFrame macro="">
      <xdr:nvGraphicFramePr>
        <xdr:cNvPr id="17" name="Gráfico 16">
          <a:extLst>
            <a:ext uri="{FF2B5EF4-FFF2-40B4-BE49-F238E27FC236}">
              <a16:creationId xmlns:a16="http://schemas.microsoft.com/office/drawing/2014/main" id="{AA75A007-7299-449A-B50F-BB532D5BC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800099</xdr:colOff>
      <xdr:row>0</xdr:row>
      <xdr:rowOff>114300</xdr:rowOff>
    </xdr:from>
    <xdr:to>
      <xdr:col>7</xdr:col>
      <xdr:colOff>711599</xdr:colOff>
      <xdr:row>2</xdr:row>
      <xdr:rowOff>93300</xdr:rowOff>
    </xdr:to>
    <xdr:sp macro="" textlink="">
      <xdr:nvSpPr>
        <xdr:cNvPr id="18" name="Retângulo: Cantos Arredondados 17">
          <a:hlinkClick xmlns:r="http://schemas.openxmlformats.org/officeDocument/2006/relationships" r:id="rId10"/>
          <a:extLst>
            <a:ext uri="{FF2B5EF4-FFF2-40B4-BE49-F238E27FC236}">
              <a16:creationId xmlns:a16="http://schemas.microsoft.com/office/drawing/2014/main" id="{CEDCA683-76FB-48BD-914D-4E0BAEBCB79F}"/>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866773</xdr:colOff>
      <xdr:row>0</xdr:row>
      <xdr:rowOff>114300</xdr:rowOff>
    </xdr:from>
    <xdr:to>
      <xdr:col>8</xdr:col>
      <xdr:colOff>778273</xdr:colOff>
      <xdr:row>2</xdr:row>
      <xdr:rowOff>93300</xdr:rowOff>
    </xdr:to>
    <xdr:sp macro="" textlink="">
      <xdr:nvSpPr>
        <xdr:cNvPr id="19" name="Retângulo: Cantos Arredondados 18">
          <a:hlinkClick xmlns:r="http://schemas.openxmlformats.org/officeDocument/2006/relationships" r:id="rId11"/>
          <a:extLst>
            <a:ext uri="{FF2B5EF4-FFF2-40B4-BE49-F238E27FC236}">
              <a16:creationId xmlns:a16="http://schemas.microsoft.com/office/drawing/2014/main" id="{A32FBC47-A3E3-4A28-98BF-F2036CA4DB54}"/>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933447</xdr:colOff>
      <xdr:row>0</xdr:row>
      <xdr:rowOff>114300</xdr:rowOff>
    </xdr:from>
    <xdr:to>
      <xdr:col>9</xdr:col>
      <xdr:colOff>844947</xdr:colOff>
      <xdr:row>2</xdr:row>
      <xdr:rowOff>93300</xdr:rowOff>
    </xdr:to>
    <xdr:sp macro="" textlink="">
      <xdr:nvSpPr>
        <xdr:cNvPr id="20" name="Retângulo: Cantos Arredondados 19">
          <a:hlinkClick xmlns:r="http://schemas.openxmlformats.org/officeDocument/2006/relationships" r:id="rId12"/>
          <a:extLst>
            <a:ext uri="{FF2B5EF4-FFF2-40B4-BE49-F238E27FC236}">
              <a16:creationId xmlns:a16="http://schemas.microsoft.com/office/drawing/2014/main" id="{DE92EAE7-7B08-4620-BA68-064307D33264}"/>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10</xdr:col>
      <xdr:colOff>47623</xdr:colOff>
      <xdr:row>0</xdr:row>
      <xdr:rowOff>114300</xdr:rowOff>
    </xdr:from>
    <xdr:to>
      <xdr:col>10</xdr:col>
      <xdr:colOff>911623</xdr:colOff>
      <xdr:row>2</xdr:row>
      <xdr:rowOff>93300</xdr:rowOff>
    </xdr:to>
    <xdr:sp macro="" textlink="">
      <xdr:nvSpPr>
        <xdr:cNvPr id="21" name="Retângulo: Cantos Arredondados 20">
          <a:hlinkClick xmlns:r="http://schemas.openxmlformats.org/officeDocument/2006/relationships" r:id="rId13"/>
          <a:extLst>
            <a:ext uri="{FF2B5EF4-FFF2-40B4-BE49-F238E27FC236}">
              <a16:creationId xmlns:a16="http://schemas.microsoft.com/office/drawing/2014/main" id="{03D2E410-9D9F-4B97-85FC-EFE12AF4B6ED}"/>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733425</xdr:colOff>
      <xdr:row>0</xdr:row>
      <xdr:rowOff>114300</xdr:rowOff>
    </xdr:from>
    <xdr:to>
      <xdr:col>6</xdr:col>
      <xdr:colOff>644925</xdr:colOff>
      <xdr:row>2</xdr:row>
      <xdr:rowOff>93300</xdr:rowOff>
    </xdr:to>
    <xdr:sp macro="" textlink="">
      <xdr:nvSpPr>
        <xdr:cNvPr id="22" name="Retângulo: Cantos Arredondados 21">
          <a:hlinkClick xmlns:r="http://schemas.openxmlformats.org/officeDocument/2006/relationships" r:id="rId14"/>
          <a:extLst>
            <a:ext uri="{FF2B5EF4-FFF2-40B4-BE49-F238E27FC236}">
              <a16:creationId xmlns:a16="http://schemas.microsoft.com/office/drawing/2014/main" id="{E797678D-F0AC-4C7C-927B-30A755DF2E7F}"/>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0.12282</cdr:x>
      <cdr:y>0.15366</cdr:y>
    </cdr:from>
    <cdr:to>
      <cdr:x>0.24234</cdr:x>
      <cdr:y>0.24308</cdr:y>
    </cdr:to>
    <cdr:sp macro="" textlink="">
      <cdr:nvSpPr>
        <cdr:cNvPr id="2" name="CaixaDeTexto 1">
          <a:extLst xmlns:a="http://schemas.openxmlformats.org/drawingml/2006/main">
            <a:ext uri="{FF2B5EF4-FFF2-40B4-BE49-F238E27FC236}">
              <a16:creationId xmlns:a16="http://schemas.microsoft.com/office/drawing/2014/main" id="{A56E2175-905A-45D3-9C95-E3D279423616}"/>
            </a:ext>
          </a:extLst>
        </cdr:cNvPr>
        <cdr:cNvSpPr txBox="1"/>
      </cdr:nvSpPr>
      <cdr:spPr>
        <a:xfrm xmlns:a="http://schemas.openxmlformats.org/drawingml/2006/main">
          <a:off x="593725" y="393700"/>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122</a:t>
          </a:r>
        </a:p>
      </cdr:txBody>
    </cdr:sp>
  </cdr:relSizeAnchor>
  <cdr:relSizeAnchor xmlns:cdr="http://schemas.openxmlformats.org/drawingml/2006/chartDrawing">
    <cdr:from>
      <cdr:x>0.44007</cdr:x>
      <cdr:y>0.14994</cdr:y>
    </cdr:from>
    <cdr:to>
      <cdr:x>0.55958</cdr:x>
      <cdr:y>0.23936</cdr:y>
    </cdr:to>
    <cdr:sp macro="" textlink="">
      <cdr:nvSpPr>
        <cdr:cNvPr id="3" name="CaixaDeTexto 2">
          <a:extLst xmlns:a="http://schemas.openxmlformats.org/drawingml/2006/main">
            <a:ext uri="{FF2B5EF4-FFF2-40B4-BE49-F238E27FC236}">
              <a16:creationId xmlns:a16="http://schemas.microsoft.com/office/drawing/2014/main" id="{6368A65B-1A90-4D76-94FA-49392CB5B980}"/>
            </a:ext>
          </a:extLst>
        </cdr:cNvPr>
        <cdr:cNvSpPr txBox="1"/>
      </cdr:nvSpPr>
      <cdr:spPr>
        <a:xfrm xmlns:a="http://schemas.openxmlformats.org/drawingml/2006/main">
          <a:off x="2127250" y="384175"/>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123</a:t>
          </a:r>
        </a:p>
      </cdr:txBody>
    </cdr:sp>
  </cdr:relSizeAnchor>
  <cdr:relSizeAnchor xmlns:cdr="http://schemas.openxmlformats.org/drawingml/2006/chartDrawing">
    <cdr:from>
      <cdr:x>0.75337</cdr:x>
      <cdr:y>0.12392</cdr:y>
    </cdr:from>
    <cdr:to>
      <cdr:x>0.87288</cdr:x>
      <cdr:y>0.21334</cdr:y>
    </cdr:to>
    <cdr:sp macro="" textlink="">
      <cdr:nvSpPr>
        <cdr:cNvPr id="4" name="CaixaDeTexto 3">
          <a:extLst xmlns:a="http://schemas.openxmlformats.org/drawingml/2006/main">
            <a:ext uri="{FF2B5EF4-FFF2-40B4-BE49-F238E27FC236}">
              <a16:creationId xmlns:a16="http://schemas.microsoft.com/office/drawing/2014/main" id="{EE833280-1435-4FE0-9CFC-46C88C4EB753}"/>
            </a:ext>
          </a:extLst>
        </cdr:cNvPr>
        <cdr:cNvSpPr txBox="1"/>
      </cdr:nvSpPr>
      <cdr:spPr>
        <a:xfrm xmlns:a="http://schemas.openxmlformats.org/drawingml/2006/main">
          <a:off x="3641725" y="317500"/>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128</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4946E2FF-A132-4D94-8448-5207FCABEE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1</xdr:col>
      <xdr:colOff>42862</xdr:colOff>
      <xdr:row>60</xdr:row>
      <xdr:rowOff>28575</xdr:rowOff>
    </xdr:from>
    <xdr:to>
      <xdr:col>3</xdr:col>
      <xdr:colOff>576562</xdr:colOff>
      <xdr:row>75</xdr:row>
      <xdr:rowOff>123825</xdr:rowOff>
    </xdr:to>
    <xdr:graphicFrame macro="">
      <xdr:nvGraphicFramePr>
        <xdr:cNvPr id="3" name="Gráfico 2">
          <a:extLst>
            <a:ext uri="{FF2B5EF4-FFF2-40B4-BE49-F238E27FC236}">
              <a16:creationId xmlns:a16="http://schemas.microsoft.com/office/drawing/2014/main" id="{0042DE15-774E-4430-8F5C-855981DF22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514350</xdr:colOff>
      <xdr:row>60</xdr:row>
      <xdr:rowOff>47625</xdr:rowOff>
    </xdr:from>
    <xdr:to>
      <xdr:col>10</xdr:col>
      <xdr:colOff>800400</xdr:colOff>
      <xdr:row>76</xdr:row>
      <xdr:rowOff>95250</xdr:rowOff>
    </xdr:to>
    <xdr:graphicFrame macro="">
      <xdr:nvGraphicFramePr>
        <xdr:cNvPr id="16" name="Gráfico 15">
          <a:extLst>
            <a:ext uri="{FF2B5EF4-FFF2-40B4-BE49-F238E27FC236}">
              <a16:creationId xmlns:a16="http://schemas.microsoft.com/office/drawing/2014/main" id="{62364F6D-6F54-42F3-A714-4E0AF4421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971549</xdr:colOff>
      <xdr:row>0</xdr:row>
      <xdr:rowOff>114300</xdr:rowOff>
    </xdr:from>
    <xdr:to>
      <xdr:col>7</xdr:col>
      <xdr:colOff>206774</xdr:colOff>
      <xdr:row>2</xdr:row>
      <xdr:rowOff>93300</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683706ED-19DB-49B4-A692-4CDCC8A146DC}"/>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361948</xdr:colOff>
      <xdr:row>0</xdr:row>
      <xdr:rowOff>114300</xdr:rowOff>
    </xdr:from>
    <xdr:to>
      <xdr:col>8</xdr:col>
      <xdr:colOff>387748</xdr:colOff>
      <xdr:row>2</xdr:row>
      <xdr:rowOff>93300</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72DA9D1C-2C89-4909-9926-722F0766CF8B}"/>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542922</xdr:colOff>
      <xdr:row>0</xdr:row>
      <xdr:rowOff>114300</xdr:rowOff>
    </xdr:from>
    <xdr:to>
      <xdr:col>9</xdr:col>
      <xdr:colOff>435372</xdr:colOff>
      <xdr:row>2</xdr:row>
      <xdr:rowOff>93300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6A69C327-D88D-46CE-9980-4440FCEAE68C}"/>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590548</xdr:colOff>
      <xdr:row>0</xdr:row>
      <xdr:rowOff>114300</xdr:rowOff>
    </xdr:from>
    <xdr:to>
      <xdr:col>10</xdr:col>
      <xdr:colOff>797323</xdr:colOff>
      <xdr:row>2</xdr:row>
      <xdr:rowOff>93300</xdr:rowOff>
    </xdr:to>
    <xdr:sp macro="" textlink="">
      <xdr:nvSpPr>
        <xdr:cNvPr id="13" name="Retângulo: Cantos Arredondados 12">
          <a:hlinkClick xmlns:r="http://schemas.openxmlformats.org/officeDocument/2006/relationships" r:id="rId7"/>
          <a:extLst>
            <a:ext uri="{FF2B5EF4-FFF2-40B4-BE49-F238E27FC236}">
              <a16:creationId xmlns:a16="http://schemas.microsoft.com/office/drawing/2014/main" id="{0B8CDF46-374C-45EE-9FAB-6CA47C7D2B1B}"/>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790575</xdr:colOff>
      <xdr:row>0</xdr:row>
      <xdr:rowOff>114300</xdr:rowOff>
    </xdr:from>
    <xdr:to>
      <xdr:col>5</xdr:col>
      <xdr:colOff>816375</xdr:colOff>
      <xdr:row>2</xdr:row>
      <xdr:rowOff>93300</xdr:rowOff>
    </xdr:to>
    <xdr:sp macro="" textlink="">
      <xdr:nvSpPr>
        <xdr:cNvPr id="14" name="Retângulo: Cantos Arredondados 13">
          <a:hlinkClick xmlns:r="http://schemas.openxmlformats.org/officeDocument/2006/relationships" r:id="rId8"/>
          <a:extLst>
            <a:ext uri="{FF2B5EF4-FFF2-40B4-BE49-F238E27FC236}">
              <a16:creationId xmlns:a16="http://schemas.microsoft.com/office/drawing/2014/main" id="{79477542-8869-4C80-A1CA-0EEA8E208929}"/>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0.02555</cdr:x>
      <cdr:y>0.86643</cdr:y>
    </cdr:from>
    <cdr:to>
      <cdr:x>0.99812</cdr:x>
      <cdr:y>0.99278</cdr:y>
    </cdr:to>
    <cdr:sp macro="" textlink="">
      <cdr:nvSpPr>
        <cdr:cNvPr id="2" name="CaixaDeTexto 1">
          <a:extLst xmlns:a="http://schemas.openxmlformats.org/drawingml/2006/main">
            <a:ext uri="{FF2B5EF4-FFF2-40B4-BE49-F238E27FC236}">
              <a16:creationId xmlns:a16="http://schemas.microsoft.com/office/drawing/2014/main" id="{04FEE287-579D-4BB4-AA20-09B3B7F10FD5}"/>
            </a:ext>
          </a:extLst>
        </cdr:cNvPr>
        <cdr:cNvSpPr txBox="1"/>
      </cdr:nvSpPr>
      <cdr:spPr>
        <a:xfrm xmlns:a="http://schemas.openxmlformats.org/drawingml/2006/main">
          <a:off x="133350" y="2286001"/>
          <a:ext cx="5076825" cy="333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800">
              <a:latin typeface="Abadi" panose="020B0604020104020204" pitchFamily="34" charset="0"/>
            </a:rPr>
            <a:t>*O aumento do resultado da taxa de gravidade de 2021 é proveniente de um acidente com afastamento ocorrido em 2020, que impactou em 183 dias debitados em 2021.</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89E29739-036F-41EE-ADCD-F009986380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514349</xdr:colOff>
      <xdr:row>0</xdr:row>
      <xdr:rowOff>114300</xdr:rowOff>
    </xdr:from>
    <xdr:to>
      <xdr:col>6</xdr:col>
      <xdr:colOff>1378349</xdr:colOff>
      <xdr:row>2</xdr:row>
      <xdr:rowOff>93300</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70D083A4-0CAD-4E18-AF98-13EA5E41008A}"/>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1533523</xdr:colOff>
      <xdr:row>0</xdr:row>
      <xdr:rowOff>114300</xdr:rowOff>
    </xdr:from>
    <xdr:to>
      <xdr:col>6</xdr:col>
      <xdr:colOff>2397523</xdr:colOff>
      <xdr:row>2</xdr:row>
      <xdr:rowOff>93300</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E9386CF5-2114-43F2-BCB6-4AB916CF7242}"/>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6</xdr:col>
      <xdr:colOff>2552697</xdr:colOff>
      <xdr:row>0</xdr:row>
      <xdr:rowOff>114300</xdr:rowOff>
    </xdr:from>
    <xdr:to>
      <xdr:col>7</xdr:col>
      <xdr:colOff>844947</xdr:colOff>
      <xdr:row>2</xdr:row>
      <xdr:rowOff>93300</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F3948AE5-D2E1-43D9-A0E5-7A94B80B11B4}"/>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47623</xdr:colOff>
      <xdr:row>0</xdr:row>
      <xdr:rowOff>114300</xdr:rowOff>
    </xdr:from>
    <xdr:to>
      <xdr:col>8</xdr:col>
      <xdr:colOff>911623</xdr:colOff>
      <xdr:row>2</xdr:row>
      <xdr:rowOff>93300</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A4ECA214-2609-4FE4-8CE8-C583A9FC3C68}"/>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704850</xdr:colOff>
      <xdr:row>0</xdr:row>
      <xdr:rowOff>114300</xdr:rowOff>
    </xdr:from>
    <xdr:to>
      <xdr:col>6</xdr:col>
      <xdr:colOff>359175</xdr:colOff>
      <xdr:row>2</xdr:row>
      <xdr:rowOff>93300</xdr:rowOff>
    </xdr:to>
    <xdr:sp macro="" textlink="">
      <xdr:nvSpPr>
        <xdr:cNvPr id="17" name="Retângulo: Cantos Arredondados 16">
          <a:hlinkClick xmlns:r="http://schemas.openxmlformats.org/officeDocument/2006/relationships" r:id="rId6"/>
          <a:extLst>
            <a:ext uri="{FF2B5EF4-FFF2-40B4-BE49-F238E27FC236}">
              <a16:creationId xmlns:a16="http://schemas.microsoft.com/office/drawing/2014/main" id="{A90B4DB3-AC85-4670-B38C-7E673B7D5851}"/>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1F2442C0-BAC9-4C3A-9918-2B373BACE5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1</xdr:col>
      <xdr:colOff>733425</xdr:colOff>
      <xdr:row>29</xdr:row>
      <xdr:rowOff>19049</xdr:rowOff>
    </xdr:from>
    <xdr:to>
      <xdr:col>3</xdr:col>
      <xdr:colOff>440174</xdr:colOff>
      <xdr:row>45</xdr:row>
      <xdr:rowOff>123824</xdr:rowOff>
    </xdr:to>
    <xdr:grpSp>
      <xdr:nvGrpSpPr>
        <xdr:cNvPr id="6" name="Agrupar 5">
          <a:extLst>
            <a:ext uri="{FF2B5EF4-FFF2-40B4-BE49-F238E27FC236}">
              <a16:creationId xmlns:a16="http://schemas.microsoft.com/office/drawing/2014/main" id="{A643233A-CBBB-4E78-95BC-AF06257471D3}"/>
            </a:ext>
          </a:extLst>
        </xdr:cNvPr>
        <xdr:cNvGrpSpPr/>
      </xdr:nvGrpSpPr>
      <xdr:grpSpPr>
        <a:xfrm>
          <a:off x="923925" y="2190750"/>
          <a:ext cx="3230999" cy="0"/>
          <a:chOff x="923925" y="4629149"/>
          <a:chExt cx="3230999" cy="2714625"/>
        </a:xfrm>
      </xdr:grpSpPr>
      <xdr:grpSp>
        <xdr:nvGrpSpPr>
          <xdr:cNvPr id="45" name="Agrupar 44">
            <a:extLst>
              <a:ext uri="{FF2B5EF4-FFF2-40B4-BE49-F238E27FC236}">
                <a16:creationId xmlns:a16="http://schemas.microsoft.com/office/drawing/2014/main" id="{F6531D60-2164-4EC2-93C0-9F7B4099B6A7}"/>
              </a:ext>
            </a:extLst>
          </xdr:cNvPr>
          <xdr:cNvGrpSpPr/>
        </xdr:nvGrpSpPr>
        <xdr:grpSpPr>
          <a:xfrm>
            <a:off x="923925" y="4629149"/>
            <a:ext cx="3230999" cy="2238376"/>
            <a:chOff x="923925" y="2686049"/>
            <a:chExt cx="3230999" cy="2238376"/>
          </a:xfrm>
        </xdr:grpSpPr>
        <xdr:sp macro="" textlink="">
          <xdr:nvSpPr>
            <xdr:cNvPr id="14" name="Retângulo 13">
              <a:extLst>
                <a:ext uri="{FF2B5EF4-FFF2-40B4-BE49-F238E27FC236}">
                  <a16:creationId xmlns:a16="http://schemas.microsoft.com/office/drawing/2014/main" id="{AA79AAFD-9C10-4BF8-864A-0B5CC78426A7}"/>
                </a:ext>
              </a:extLst>
            </xdr:cNvPr>
            <xdr:cNvSpPr/>
          </xdr:nvSpPr>
          <xdr:spPr>
            <a:xfrm>
              <a:off x="923925" y="26860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Assembleia</a:t>
              </a:r>
              <a:r>
                <a:rPr lang="pt-BR" sz="1050" baseline="0">
                  <a:solidFill>
                    <a:schemeClr val="accent1"/>
                  </a:solidFill>
                  <a:latin typeface="Abadi" panose="020B0604020104020204" pitchFamily="34" charset="0"/>
                </a:rPr>
                <a:t> Geral</a:t>
              </a:r>
              <a:endParaRPr lang="pt-BR" sz="1050">
                <a:solidFill>
                  <a:schemeClr val="accent1"/>
                </a:solidFill>
                <a:latin typeface="Abadi" panose="020B0604020104020204" pitchFamily="34" charset="0"/>
              </a:endParaRPr>
            </a:p>
          </xdr:txBody>
        </xdr:sp>
        <xdr:sp macro="" textlink="">
          <xdr:nvSpPr>
            <xdr:cNvPr id="15" name="Retângulo 14">
              <a:extLst>
                <a:ext uri="{FF2B5EF4-FFF2-40B4-BE49-F238E27FC236}">
                  <a16:creationId xmlns:a16="http://schemas.microsoft.com/office/drawing/2014/main" id="{28935041-002E-4C09-8982-CC139917D617}"/>
                </a:ext>
              </a:extLst>
            </xdr:cNvPr>
            <xdr:cNvSpPr/>
          </xdr:nvSpPr>
          <xdr:spPr>
            <a:xfrm>
              <a:off x="923925" y="3609974"/>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Conselho</a:t>
              </a:r>
              <a:r>
                <a:rPr lang="pt-BR" sz="1050" baseline="0">
                  <a:solidFill>
                    <a:schemeClr val="accent1"/>
                  </a:solidFill>
                  <a:latin typeface="Abadi" panose="020B0604020104020204" pitchFamily="34" charset="0"/>
                </a:rPr>
                <a:t> de Administração</a:t>
              </a:r>
              <a:endParaRPr lang="pt-BR" sz="1050">
                <a:solidFill>
                  <a:schemeClr val="accent1"/>
                </a:solidFill>
                <a:latin typeface="Abadi" panose="020B0604020104020204" pitchFamily="34" charset="0"/>
              </a:endParaRPr>
            </a:p>
          </xdr:txBody>
        </xdr:sp>
        <xdr:sp macro="" textlink="">
          <xdr:nvSpPr>
            <xdr:cNvPr id="16" name="Retângulo 15">
              <a:extLst>
                <a:ext uri="{FF2B5EF4-FFF2-40B4-BE49-F238E27FC236}">
                  <a16:creationId xmlns:a16="http://schemas.microsoft.com/office/drawing/2014/main" id="{7EE2FCB7-A4B0-4236-8E70-1388B614E880}"/>
                </a:ext>
              </a:extLst>
            </xdr:cNvPr>
            <xdr:cNvSpPr/>
          </xdr:nvSpPr>
          <xdr:spPr>
            <a:xfrm>
              <a:off x="923925" y="44767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Diretoria Executiva</a:t>
              </a:r>
            </a:p>
          </xdr:txBody>
        </xdr:sp>
        <xdr:cxnSp macro="">
          <xdr:nvCxnSpPr>
            <xdr:cNvPr id="18" name="Conector reto 17">
              <a:extLst>
                <a:ext uri="{FF2B5EF4-FFF2-40B4-BE49-F238E27FC236}">
                  <a16:creationId xmlns:a16="http://schemas.microsoft.com/office/drawing/2014/main" id="{DEDDF2E8-1BEB-4C64-94CB-506E2781FCBA}"/>
                </a:ext>
              </a:extLst>
            </xdr:cNvPr>
            <xdr:cNvCxnSpPr>
              <a:stCxn id="14" idx="2"/>
              <a:endCxn id="15" idx="0"/>
            </xdr:cNvCxnSpPr>
          </xdr:nvCxnSpPr>
          <xdr:spPr>
            <a:xfrm>
              <a:off x="1423988" y="3133725"/>
              <a:ext cx="0" cy="4762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Conector reto 18">
              <a:extLst>
                <a:ext uri="{FF2B5EF4-FFF2-40B4-BE49-F238E27FC236}">
                  <a16:creationId xmlns:a16="http://schemas.microsoft.com/office/drawing/2014/main" id="{C5D5E5F5-8C76-479E-B61B-AF9C8DAE1393}"/>
                </a:ext>
              </a:extLst>
            </xdr:cNvPr>
            <xdr:cNvCxnSpPr>
              <a:stCxn id="15" idx="2"/>
              <a:endCxn id="16" idx="0"/>
            </xdr:cNvCxnSpPr>
          </xdr:nvCxnSpPr>
          <xdr:spPr>
            <a:xfrm>
              <a:off x="1423988" y="4057650"/>
              <a:ext cx="0" cy="41909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2" name="Retângulo 21">
              <a:extLst>
                <a:ext uri="{FF2B5EF4-FFF2-40B4-BE49-F238E27FC236}">
                  <a16:creationId xmlns:a16="http://schemas.microsoft.com/office/drawing/2014/main" id="{9B63B01B-4BE6-4D52-B7A9-2C40EA2786D4}"/>
                </a:ext>
              </a:extLst>
            </xdr:cNvPr>
            <xdr:cNvSpPr/>
          </xdr:nvSpPr>
          <xdr:spPr>
            <a:xfrm>
              <a:off x="2066924" y="3057524"/>
              <a:ext cx="1000800"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Conselho</a:t>
              </a:r>
              <a:r>
                <a:rPr lang="pt-BR" sz="1050" baseline="0">
                  <a:solidFill>
                    <a:schemeClr val="accent1"/>
                  </a:solidFill>
                  <a:latin typeface="Abadi" panose="020B0604020104020204" pitchFamily="34" charset="0"/>
                </a:rPr>
                <a:t> Fiscal</a:t>
              </a:r>
              <a:endParaRPr lang="pt-BR" sz="1050">
                <a:solidFill>
                  <a:schemeClr val="accent1"/>
                </a:solidFill>
                <a:latin typeface="Abadi" panose="020B0604020104020204" pitchFamily="34" charset="0"/>
              </a:endParaRPr>
            </a:p>
          </xdr:txBody>
        </xdr:sp>
        <xdr:cxnSp macro="">
          <xdr:nvCxnSpPr>
            <xdr:cNvPr id="23" name="Conector reto 22">
              <a:extLst>
                <a:ext uri="{FF2B5EF4-FFF2-40B4-BE49-F238E27FC236}">
                  <a16:creationId xmlns:a16="http://schemas.microsoft.com/office/drawing/2014/main" id="{90071C5A-C5A9-4729-8F61-D8E261CE2757}"/>
                </a:ext>
              </a:extLst>
            </xdr:cNvPr>
            <xdr:cNvCxnSpPr>
              <a:stCxn id="22" idx="1"/>
            </xdr:cNvCxnSpPr>
          </xdr:nvCxnSpPr>
          <xdr:spPr>
            <a:xfrm flipH="1">
              <a:off x="1419225" y="3281362"/>
              <a:ext cx="6476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Conector reto 28">
              <a:extLst>
                <a:ext uri="{FF2B5EF4-FFF2-40B4-BE49-F238E27FC236}">
                  <a16:creationId xmlns:a16="http://schemas.microsoft.com/office/drawing/2014/main" id="{41726DFE-CB28-4880-9DE9-A43806228482}"/>
                </a:ext>
              </a:extLst>
            </xdr:cNvPr>
            <xdr:cNvCxnSpPr>
              <a:endCxn id="15" idx="3"/>
            </xdr:cNvCxnSpPr>
          </xdr:nvCxnSpPr>
          <xdr:spPr>
            <a:xfrm flipH="1">
              <a:off x="1924050" y="3829050"/>
              <a:ext cx="15240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0" name="Retângulo 29">
              <a:extLst>
                <a:ext uri="{FF2B5EF4-FFF2-40B4-BE49-F238E27FC236}">
                  <a16:creationId xmlns:a16="http://schemas.microsoft.com/office/drawing/2014/main" id="{65E6F1EC-545A-497A-8B0F-E30CE7F74CFA}"/>
                </a:ext>
              </a:extLst>
            </xdr:cNvPr>
            <xdr:cNvSpPr/>
          </xdr:nvSpPr>
          <xdr:spPr>
            <a:xfrm>
              <a:off x="2066924" y="3609973"/>
              <a:ext cx="2088000" cy="762002"/>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1050">
                  <a:solidFill>
                    <a:schemeClr val="accent1"/>
                  </a:solidFill>
                  <a:latin typeface="Abadi" panose="020B0604020104020204" pitchFamily="34" charset="0"/>
                </a:rPr>
                <a:t>Comitês:</a:t>
              </a:r>
            </a:p>
            <a:p>
              <a:pPr algn="l"/>
              <a:r>
                <a:rPr lang="pt-BR" sz="900" baseline="0">
                  <a:solidFill>
                    <a:schemeClr val="accent1"/>
                  </a:solidFill>
                  <a:latin typeface="Abadi" panose="020B0604020104020204" pitchFamily="34" charset="0"/>
                </a:rPr>
                <a:t> - Estratégia e Gestão</a:t>
              </a:r>
            </a:p>
            <a:p>
              <a:pPr algn="l"/>
              <a:r>
                <a:rPr lang="pt-BR" sz="900" baseline="0">
                  <a:solidFill>
                    <a:schemeClr val="accent1"/>
                  </a:solidFill>
                  <a:latin typeface="Abadi" panose="020B0604020104020204" pitchFamily="34" charset="0"/>
                </a:rPr>
                <a:t> - Remuneração e Pessoas</a:t>
              </a:r>
            </a:p>
            <a:p>
              <a:pPr algn="l"/>
              <a:r>
                <a:rPr lang="pt-BR" sz="900" baseline="0">
                  <a:solidFill>
                    <a:schemeClr val="accent1"/>
                  </a:solidFill>
                  <a:latin typeface="Abadi" panose="020B0604020104020204" pitchFamily="34" charset="0"/>
                </a:rPr>
                <a:t> - Governança, Ética e Sustentabilidade</a:t>
              </a:r>
            </a:p>
            <a:p>
              <a:pPr algn="l"/>
              <a:r>
                <a:rPr lang="pt-BR" sz="900" baseline="0">
                  <a:solidFill>
                    <a:schemeClr val="accent1"/>
                  </a:solidFill>
                  <a:latin typeface="Abadi" panose="020B0604020104020204" pitchFamily="34" charset="0"/>
                </a:rPr>
                <a:t> - Auditoria (estatutário)</a:t>
              </a:r>
              <a:endParaRPr lang="pt-BR" sz="1050">
                <a:solidFill>
                  <a:schemeClr val="accent1"/>
                </a:solidFill>
                <a:latin typeface="Abadi" panose="020B0604020104020204" pitchFamily="34" charset="0"/>
              </a:endParaRPr>
            </a:p>
          </xdr:txBody>
        </xdr:sp>
      </xdr:grpSp>
      <xdr:cxnSp macro="">
        <xdr:nvCxnSpPr>
          <xdr:cNvPr id="20" name="Conector reto 19">
            <a:extLst>
              <a:ext uri="{FF2B5EF4-FFF2-40B4-BE49-F238E27FC236}">
                <a16:creationId xmlns:a16="http://schemas.microsoft.com/office/drawing/2014/main" id="{5C50557D-1E19-4433-B654-E6C89EDA4609}"/>
              </a:ext>
            </a:extLst>
          </xdr:cNvPr>
          <xdr:cNvCxnSpPr>
            <a:endCxn id="16" idx="3"/>
          </xdr:cNvCxnSpPr>
        </xdr:nvCxnSpPr>
        <xdr:spPr>
          <a:xfrm flipH="1">
            <a:off x="1924050" y="6600826"/>
            <a:ext cx="180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1" name="Retângulo 20">
            <a:extLst>
              <a:ext uri="{FF2B5EF4-FFF2-40B4-BE49-F238E27FC236}">
                <a16:creationId xmlns:a16="http://schemas.microsoft.com/office/drawing/2014/main" id="{A8C0DF91-B0F0-4198-BCD5-265569E8A512}"/>
              </a:ext>
            </a:extLst>
          </xdr:cNvPr>
          <xdr:cNvSpPr/>
        </xdr:nvSpPr>
        <xdr:spPr>
          <a:xfrm>
            <a:off x="2066923" y="6419849"/>
            <a:ext cx="1000800" cy="923925"/>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1050">
                <a:solidFill>
                  <a:schemeClr val="accent1"/>
                </a:solidFill>
                <a:latin typeface="Abadi" panose="020B0604020104020204" pitchFamily="34" charset="0"/>
              </a:rPr>
              <a:t>Fóruns:</a:t>
            </a:r>
          </a:p>
          <a:p>
            <a:pPr algn="l"/>
            <a:r>
              <a:rPr lang="pt-BR" sz="900" baseline="0">
                <a:solidFill>
                  <a:schemeClr val="accent1"/>
                </a:solidFill>
                <a:latin typeface="Abadi" panose="020B0604020104020204" pitchFamily="34" charset="0"/>
              </a:rPr>
              <a:t> - Exploração</a:t>
            </a:r>
          </a:p>
          <a:p>
            <a:pPr algn="l"/>
            <a:r>
              <a:rPr lang="pt-BR" sz="900" baseline="0">
                <a:solidFill>
                  <a:schemeClr val="accent1"/>
                </a:solidFill>
                <a:latin typeface="Abadi" panose="020B0604020104020204" pitchFamily="34" charset="0"/>
              </a:rPr>
              <a:t> - Operações</a:t>
            </a:r>
          </a:p>
          <a:p>
            <a:pPr algn="l"/>
            <a:r>
              <a:rPr lang="pt-BR" sz="900" baseline="0">
                <a:solidFill>
                  <a:schemeClr val="accent1"/>
                </a:solidFill>
                <a:latin typeface="Abadi" panose="020B0604020104020204" pitchFamily="34" charset="0"/>
              </a:rPr>
              <a:t> - Negócios</a:t>
            </a:r>
          </a:p>
          <a:p>
            <a:pPr algn="l"/>
            <a:r>
              <a:rPr lang="pt-BR" sz="900" baseline="0">
                <a:solidFill>
                  <a:schemeClr val="accent1"/>
                </a:solidFill>
                <a:latin typeface="Abadi" panose="020B0604020104020204" pitchFamily="34" charset="0"/>
              </a:rPr>
              <a:t> - Gestão</a:t>
            </a:r>
          </a:p>
          <a:p>
            <a:pPr algn="l"/>
            <a:r>
              <a:rPr lang="pt-BR" sz="900" baseline="0">
                <a:solidFill>
                  <a:schemeClr val="accent1"/>
                </a:solidFill>
                <a:latin typeface="Abadi" panose="020B0604020104020204" pitchFamily="34" charset="0"/>
              </a:rPr>
              <a:t> - Riscos</a:t>
            </a:r>
            <a:endParaRPr lang="pt-BR" sz="1050">
              <a:solidFill>
                <a:schemeClr val="accent1"/>
              </a:solidFill>
              <a:latin typeface="Abadi" panose="020B0604020104020204" pitchFamily="34" charset="0"/>
            </a:endParaRPr>
          </a:p>
        </xdr:txBody>
      </xdr:sp>
    </xdr:grpSp>
    <xdr:clientData/>
  </xdr:twoCellAnchor>
  <xdr:twoCellAnchor>
    <xdr:from>
      <xdr:col>6</xdr:col>
      <xdr:colOff>1466849</xdr:colOff>
      <xdr:row>0</xdr:row>
      <xdr:rowOff>114300</xdr:rowOff>
    </xdr:from>
    <xdr:to>
      <xdr:col>6</xdr:col>
      <xdr:colOff>2330849</xdr:colOff>
      <xdr:row>2</xdr:row>
      <xdr:rowOff>93300</xdr:rowOff>
    </xdr:to>
    <xdr:sp macro="" textlink="">
      <xdr:nvSpPr>
        <xdr:cNvPr id="24" name="Retângulo: Cantos Arredondados 23">
          <a:hlinkClick xmlns:r="http://schemas.openxmlformats.org/officeDocument/2006/relationships" r:id="rId2"/>
          <a:extLst>
            <a:ext uri="{FF2B5EF4-FFF2-40B4-BE49-F238E27FC236}">
              <a16:creationId xmlns:a16="http://schemas.microsoft.com/office/drawing/2014/main" id="{B0B2D7CE-82F7-4D23-ACA3-3B8FB70E01C6}"/>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302023</xdr:colOff>
      <xdr:row>2</xdr:row>
      <xdr:rowOff>93300</xdr:rowOff>
    </xdr:to>
    <xdr:sp macro="" textlink="">
      <xdr:nvSpPr>
        <xdr:cNvPr id="25" name="Retângulo: Cantos Arredondados 24">
          <a:hlinkClick xmlns:r="http://schemas.openxmlformats.org/officeDocument/2006/relationships" r:id="rId3"/>
          <a:extLst>
            <a:ext uri="{FF2B5EF4-FFF2-40B4-BE49-F238E27FC236}">
              <a16:creationId xmlns:a16="http://schemas.microsoft.com/office/drawing/2014/main" id="{20D7EC42-A5AA-497B-85B6-051613DFEB33}"/>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SASB</a:t>
          </a:r>
        </a:p>
      </xdr:txBody>
    </xdr:sp>
    <xdr:clientData/>
  </xdr:twoCellAnchor>
  <xdr:twoCellAnchor>
    <xdr:from>
      <xdr:col>7</xdr:col>
      <xdr:colOff>457197</xdr:colOff>
      <xdr:row>0</xdr:row>
      <xdr:rowOff>114300</xdr:rowOff>
    </xdr:from>
    <xdr:to>
      <xdr:col>7</xdr:col>
      <xdr:colOff>1321197</xdr:colOff>
      <xdr:row>2</xdr:row>
      <xdr:rowOff>93300</xdr:rowOff>
    </xdr:to>
    <xdr:sp macro="" textlink="">
      <xdr:nvSpPr>
        <xdr:cNvPr id="26" name="Retângulo: Cantos Arredondados 25">
          <a:hlinkClick xmlns:r="http://schemas.openxmlformats.org/officeDocument/2006/relationships" r:id="rId4"/>
          <a:extLst>
            <a:ext uri="{FF2B5EF4-FFF2-40B4-BE49-F238E27FC236}">
              <a16:creationId xmlns:a16="http://schemas.microsoft.com/office/drawing/2014/main" id="{98ECBD2B-D9CF-42B6-9A40-C01CF90992C5}"/>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TCFD</a:t>
          </a:r>
        </a:p>
      </xdr:txBody>
    </xdr:sp>
    <xdr:clientData/>
  </xdr:twoCellAnchor>
  <xdr:twoCellAnchor>
    <xdr:from>
      <xdr:col>7</xdr:col>
      <xdr:colOff>1476373</xdr:colOff>
      <xdr:row>0</xdr:row>
      <xdr:rowOff>114300</xdr:rowOff>
    </xdr:from>
    <xdr:to>
      <xdr:col>7</xdr:col>
      <xdr:colOff>2340373</xdr:colOff>
      <xdr:row>2</xdr:row>
      <xdr:rowOff>93300</xdr:rowOff>
    </xdr:to>
    <xdr:sp macro="" textlink="">
      <xdr:nvSpPr>
        <xdr:cNvPr id="27" name="Retângulo: Cantos Arredondados 26">
          <a:hlinkClick xmlns:r="http://schemas.openxmlformats.org/officeDocument/2006/relationships" r:id="rId5"/>
          <a:extLst>
            <a:ext uri="{FF2B5EF4-FFF2-40B4-BE49-F238E27FC236}">
              <a16:creationId xmlns:a16="http://schemas.microsoft.com/office/drawing/2014/main" id="{0AB7EAFF-8931-4F00-A2CA-A59D4A110B68}"/>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28" name="Retângulo: Cantos Arredondados 27">
          <a:hlinkClick xmlns:r="http://schemas.openxmlformats.org/officeDocument/2006/relationships" r:id="rId6"/>
          <a:extLst>
            <a:ext uri="{FF2B5EF4-FFF2-40B4-BE49-F238E27FC236}">
              <a16:creationId xmlns:a16="http://schemas.microsoft.com/office/drawing/2014/main" id="{6021554C-74EA-4FE5-B071-5AC6BD96F3DB}"/>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Sumário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2</xdr:col>
      <xdr:colOff>125856</xdr:colOff>
      <xdr:row>2</xdr:row>
      <xdr:rowOff>11775</xdr:rowOff>
    </xdr:to>
    <xdr:pic>
      <xdr:nvPicPr>
        <xdr:cNvPr id="9" name="Imagem 8">
          <a:extLst>
            <a:ext uri="{FF2B5EF4-FFF2-40B4-BE49-F238E27FC236}">
              <a16:creationId xmlns:a16="http://schemas.microsoft.com/office/drawing/2014/main" id="{1FBB3145-2876-4DD3-A489-A9EA45A597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3</xdr:col>
      <xdr:colOff>2952749</xdr:colOff>
      <xdr:row>0</xdr:row>
      <xdr:rowOff>104773</xdr:rowOff>
    </xdr:from>
    <xdr:to>
      <xdr:col>3</xdr:col>
      <xdr:colOff>3816749</xdr:colOff>
      <xdr:row>2</xdr:row>
      <xdr:rowOff>83773</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3B1E2355-FDE3-4C06-9BCC-DCB49C21C867}"/>
            </a:ext>
          </a:extLst>
        </xdr:cNvPr>
        <xdr:cNvSpPr/>
      </xdr:nvSpPr>
      <xdr:spPr>
        <a:xfrm>
          <a:off x="7219949"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editAs="oneCell">
    <xdr:from>
      <xdr:col>6</xdr:col>
      <xdr:colOff>157548</xdr:colOff>
      <xdr:row>27</xdr:row>
      <xdr:rowOff>44918</xdr:rowOff>
    </xdr:from>
    <xdr:to>
      <xdr:col>6</xdr:col>
      <xdr:colOff>409548</xdr:colOff>
      <xdr:row>27</xdr:row>
      <xdr:rowOff>296918</xdr:rowOff>
    </xdr:to>
    <xdr:pic>
      <xdr:nvPicPr>
        <xdr:cNvPr id="43" name="Imagem 42">
          <a:extLst>
            <a:ext uri="{FF2B5EF4-FFF2-40B4-BE49-F238E27FC236}">
              <a16:creationId xmlns:a16="http://schemas.microsoft.com/office/drawing/2014/main" id="{6082CC57-DF85-431B-BF0A-1FAAA91D37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0298" y="6960068"/>
          <a:ext cx="252000" cy="252000"/>
        </a:xfrm>
        <a:prstGeom prst="rect">
          <a:avLst/>
        </a:prstGeom>
      </xdr:spPr>
    </xdr:pic>
    <xdr:clientData/>
  </xdr:twoCellAnchor>
  <xdr:twoCellAnchor editAs="oneCell">
    <xdr:from>
      <xdr:col>6</xdr:col>
      <xdr:colOff>449266</xdr:colOff>
      <xdr:row>27</xdr:row>
      <xdr:rowOff>44917</xdr:rowOff>
    </xdr:from>
    <xdr:to>
      <xdr:col>6</xdr:col>
      <xdr:colOff>702787</xdr:colOff>
      <xdr:row>27</xdr:row>
      <xdr:rowOff>296917</xdr:rowOff>
    </xdr:to>
    <xdr:pic>
      <xdr:nvPicPr>
        <xdr:cNvPr id="44" name="Imagem 43">
          <a:extLst>
            <a:ext uri="{FF2B5EF4-FFF2-40B4-BE49-F238E27FC236}">
              <a16:creationId xmlns:a16="http://schemas.microsoft.com/office/drawing/2014/main" id="{76F9AF5F-103B-4A05-B6E5-9000553F70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2016" y="6960067"/>
          <a:ext cx="253521" cy="252000"/>
        </a:xfrm>
        <a:prstGeom prst="rect">
          <a:avLst/>
        </a:prstGeom>
      </xdr:spPr>
    </xdr:pic>
    <xdr:clientData/>
  </xdr:twoCellAnchor>
  <xdr:twoCellAnchor editAs="oneCell">
    <xdr:from>
      <xdr:col>6</xdr:col>
      <xdr:colOff>448971</xdr:colOff>
      <xdr:row>38</xdr:row>
      <xdr:rowOff>39153</xdr:rowOff>
    </xdr:from>
    <xdr:to>
      <xdr:col>6</xdr:col>
      <xdr:colOff>708766</xdr:colOff>
      <xdr:row>38</xdr:row>
      <xdr:rowOff>291153</xdr:rowOff>
    </xdr:to>
    <xdr:pic>
      <xdr:nvPicPr>
        <xdr:cNvPr id="45" name="Imagem 44">
          <a:extLst>
            <a:ext uri="{FF2B5EF4-FFF2-40B4-BE49-F238E27FC236}">
              <a16:creationId xmlns:a16="http://schemas.microsoft.com/office/drawing/2014/main" id="{5B92962A-A9BE-408D-8C2B-5B0B3EBA95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1721" y="9764178"/>
          <a:ext cx="259795" cy="252000"/>
        </a:xfrm>
        <a:prstGeom prst="rect">
          <a:avLst/>
        </a:prstGeom>
      </xdr:spPr>
    </xdr:pic>
    <xdr:clientData/>
  </xdr:twoCellAnchor>
  <xdr:twoCellAnchor editAs="oneCell">
    <xdr:from>
      <xdr:col>6</xdr:col>
      <xdr:colOff>455543</xdr:colOff>
      <xdr:row>44</xdr:row>
      <xdr:rowOff>44726</xdr:rowOff>
    </xdr:from>
    <xdr:to>
      <xdr:col>6</xdr:col>
      <xdr:colOff>715338</xdr:colOff>
      <xdr:row>44</xdr:row>
      <xdr:rowOff>296726</xdr:rowOff>
    </xdr:to>
    <xdr:pic>
      <xdr:nvPicPr>
        <xdr:cNvPr id="47" name="Imagem 46">
          <a:extLst>
            <a:ext uri="{FF2B5EF4-FFF2-40B4-BE49-F238E27FC236}">
              <a16:creationId xmlns:a16="http://schemas.microsoft.com/office/drawing/2014/main" id="{A632630E-A16B-4804-935E-A9D313B8A1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twoCellAnchor>
  <xdr:twoCellAnchor editAs="oneCell">
    <xdr:from>
      <xdr:col>6</xdr:col>
      <xdr:colOff>455544</xdr:colOff>
      <xdr:row>45</xdr:row>
      <xdr:rowOff>36443</xdr:rowOff>
    </xdr:from>
    <xdr:to>
      <xdr:col>6</xdr:col>
      <xdr:colOff>715339</xdr:colOff>
      <xdr:row>45</xdr:row>
      <xdr:rowOff>288443</xdr:rowOff>
    </xdr:to>
    <xdr:pic>
      <xdr:nvPicPr>
        <xdr:cNvPr id="48" name="Imagem 47">
          <a:extLst>
            <a:ext uri="{FF2B5EF4-FFF2-40B4-BE49-F238E27FC236}">
              <a16:creationId xmlns:a16="http://schemas.microsoft.com/office/drawing/2014/main" id="{E60B4DBD-6E04-46CE-A712-62630CEBE0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4" y="12542768"/>
          <a:ext cx="259795" cy="252000"/>
        </a:xfrm>
        <a:prstGeom prst="rect">
          <a:avLst/>
        </a:prstGeom>
      </xdr:spPr>
    </xdr:pic>
    <xdr:clientData/>
  </xdr:twoCellAnchor>
  <xdr:twoCellAnchor editAs="oneCell">
    <xdr:from>
      <xdr:col>6</xdr:col>
      <xdr:colOff>149087</xdr:colOff>
      <xdr:row>45</xdr:row>
      <xdr:rowOff>36444</xdr:rowOff>
    </xdr:from>
    <xdr:to>
      <xdr:col>6</xdr:col>
      <xdr:colOff>402608</xdr:colOff>
      <xdr:row>45</xdr:row>
      <xdr:rowOff>288444</xdr:rowOff>
    </xdr:to>
    <xdr:pic>
      <xdr:nvPicPr>
        <xdr:cNvPr id="53" name="Imagem 52">
          <a:extLst>
            <a:ext uri="{FF2B5EF4-FFF2-40B4-BE49-F238E27FC236}">
              <a16:creationId xmlns:a16="http://schemas.microsoft.com/office/drawing/2014/main" id="{A4C60188-D421-405A-A548-0FF940EC4FA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21837" y="12542769"/>
          <a:ext cx="253521" cy="252000"/>
        </a:xfrm>
        <a:prstGeom prst="rect">
          <a:avLst/>
        </a:prstGeom>
      </xdr:spPr>
    </xdr:pic>
    <xdr:clientData/>
  </xdr:twoCellAnchor>
  <xdr:twoCellAnchor editAs="oneCell">
    <xdr:from>
      <xdr:col>6</xdr:col>
      <xdr:colOff>438978</xdr:colOff>
      <xdr:row>65</xdr:row>
      <xdr:rowOff>47211</xdr:rowOff>
    </xdr:from>
    <xdr:to>
      <xdr:col>6</xdr:col>
      <xdr:colOff>692497</xdr:colOff>
      <xdr:row>65</xdr:row>
      <xdr:rowOff>299211</xdr:rowOff>
    </xdr:to>
    <xdr:pic>
      <xdr:nvPicPr>
        <xdr:cNvPr id="57" name="Imagem 56">
          <a:extLst>
            <a:ext uri="{FF2B5EF4-FFF2-40B4-BE49-F238E27FC236}">
              <a16:creationId xmlns:a16="http://schemas.microsoft.com/office/drawing/2014/main" id="{78FD9A90-808F-4E30-AF9B-8E00D47CBB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16478" y="23554911"/>
          <a:ext cx="253519" cy="252000"/>
        </a:xfrm>
        <a:prstGeom prst="rect">
          <a:avLst/>
        </a:prstGeom>
      </xdr:spPr>
    </xdr:pic>
    <xdr:clientData/>
  </xdr:twoCellAnchor>
  <xdr:twoCellAnchor editAs="oneCell">
    <xdr:from>
      <xdr:col>6</xdr:col>
      <xdr:colOff>442292</xdr:colOff>
      <xdr:row>49</xdr:row>
      <xdr:rowOff>39756</xdr:rowOff>
    </xdr:from>
    <xdr:to>
      <xdr:col>6</xdr:col>
      <xdr:colOff>702087</xdr:colOff>
      <xdr:row>49</xdr:row>
      <xdr:rowOff>291756</xdr:rowOff>
    </xdr:to>
    <xdr:pic>
      <xdr:nvPicPr>
        <xdr:cNvPr id="58" name="Imagem 57">
          <a:extLst>
            <a:ext uri="{FF2B5EF4-FFF2-40B4-BE49-F238E27FC236}">
              <a16:creationId xmlns:a16="http://schemas.microsoft.com/office/drawing/2014/main" id="{A1CB07CD-853E-4CAE-8A55-870D1F91F1C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5042" y="13193781"/>
          <a:ext cx="259795" cy="252000"/>
        </a:xfrm>
        <a:prstGeom prst="rect">
          <a:avLst/>
        </a:prstGeom>
      </xdr:spPr>
    </xdr:pic>
    <xdr:clientData/>
  </xdr:twoCellAnchor>
  <xdr:twoCellAnchor editAs="oneCell">
    <xdr:from>
      <xdr:col>6</xdr:col>
      <xdr:colOff>455543</xdr:colOff>
      <xdr:row>89</xdr:row>
      <xdr:rowOff>45969</xdr:rowOff>
    </xdr:from>
    <xdr:to>
      <xdr:col>6</xdr:col>
      <xdr:colOff>709064</xdr:colOff>
      <xdr:row>89</xdr:row>
      <xdr:rowOff>297969</xdr:rowOff>
    </xdr:to>
    <xdr:pic>
      <xdr:nvPicPr>
        <xdr:cNvPr id="66" name="Imagem 65">
          <a:extLst>
            <a:ext uri="{FF2B5EF4-FFF2-40B4-BE49-F238E27FC236}">
              <a16:creationId xmlns:a16="http://schemas.microsoft.com/office/drawing/2014/main" id="{EAA5495E-9A75-4FFE-8F52-36497D8F9C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28293" y="25753944"/>
          <a:ext cx="253521" cy="252000"/>
        </a:xfrm>
        <a:prstGeom prst="rect">
          <a:avLst/>
        </a:prstGeom>
      </xdr:spPr>
    </xdr:pic>
    <xdr:clientData/>
  </xdr:twoCellAnchor>
  <xdr:twoCellAnchor editAs="oneCell">
    <xdr:from>
      <xdr:col>6</xdr:col>
      <xdr:colOff>447262</xdr:colOff>
      <xdr:row>87</xdr:row>
      <xdr:rowOff>45968</xdr:rowOff>
    </xdr:from>
    <xdr:to>
      <xdr:col>6</xdr:col>
      <xdr:colOff>700781</xdr:colOff>
      <xdr:row>87</xdr:row>
      <xdr:rowOff>297968</xdr:rowOff>
    </xdr:to>
    <xdr:pic>
      <xdr:nvPicPr>
        <xdr:cNvPr id="67" name="Imagem 66">
          <a:extLst>
            <a:ext uri="{FF2B5EF4-FFF2-40B4-BE49-F238E27FC236}">
              <a16:creationId xmlns:a16="http://schemas.microsoft.com/office/drawing/2014/main" id="{BB36B4A6-AC80-41B7-A0A3-3DEC80679CF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20012" y="25430093"/>
          <a:ext cx="253519" cy="252000"/>
        </a:xfrm>
        <a:prstGeom prst="rect">
          <a:avLst/>
        </a:prstGeom>
      </xdr:spPr>
    </xdr:pic>
    <xdr:clientData/>
  </xdr:twoCellAnchor>
  <xdr:oneCellAnchor>
    <xdr:from>
      <xdr:col>6</xdr:col>
      <xdr:colOff>439446</xdr:colOff>
      <xdr:row>32</xdr:row>
      <xdr:rowOff>58203</xdr:rowOff>
    </xdr:from>
    <xdr:ext cx="259795" cy="252000"/>
    <xdr:pic>
      <xdr:nvPicPr>
        <xdr:cNvPr id="107" name="Imagem 106">
          <a:extLst>
            <a:ext uri="{FF2B5EF4-FFF2-40B4-BE49-F238E27FC236}">
              <a16:creationId xmlns:a16="http://schemas.microsoft.com/office/drawing/2014/main" id="{A66AE3A1-FE8B-441F-9EA8-57F62526A3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16946" y="10821453"/>
          <a:ext cx="259795" cy="252000"/>
        </a:xfrm>
        <a:prstGeom prst="rect">
          <a:avLst/>
        </a:prstGeom>
      </xdr:spPr>
    </xdr:pic>
    <xdr:clientData/>
  </xdr:oneCellAnchor>
  <xdr:oneCellAnchor>
    <xdr:from>
      <xdr:col>6</xdr:col>
      <xdr:colOff>455543</xdr:colOff>
      <xdr:row>46</xdr:row>
      <xdr:rowOff>44726</xdr:rowOff>
    </xdr:from>
    <xdr:ext cx="259795" cy="252000"/>
    <xdr:pic>
      <xdr:nvPicPr>
        <xdr:cNvPr id="108" name="Imagem 107">
          <a:extLst>
            <a:ext uri="{FF2B5EF4-FFF2-40B4-BE49-F238E27FC236}">
              <a16:creationId xmlns:a16="http://schemas.microsoft.com/office/drawing/2014/main" id="{26465F4D-69BD-461C-84F8-C06DE88537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oneCellAnchor>
  <xdr:oneCellAnchor>
    <xdr:from>
      <xdr:col>6</xdr:col>
      <xdr:colOff>455543</xdr:colOff>
      <xdr:row>48</xdr:row>
      <xdr:rowOff>44726</xdr:rowOff>
    </xdr:from>
    <xdr:ext cx="259795" cy="252000"/>
    <xdr:pic>
      <xdr:nvPicPr>
        <xdr:cNvPr id="109" name="Imagem 108">
          <a:extLst>
            <a:ext uri="{FF2B5EF4-FFF2-40B4-BE49-F238E27FC236}">
              <a16:creationId xmlns:a16="http://schemas.microsoft.com/office/drawing/2014/main" id="{97B80CB0-D171-4F54-813E-370C486002E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oneCellAnchor>
  <xdr:oneCellAnchor>
    <xdr:from>
      <xdr:col>6</xdr:col>
      <xdr:colOff>455543</xdr:colOff>
      <xdr:row>52</xdr:row>
      <xdr:rowOff>44726</xdr:rowOff>
    </xdr:from>
    <xdr:ext cx="259795" cy="252000"/>
    <xdr:pic>
      <xdr:nvPicPr>
        <xdr:cNvPr id="110" name="Imagem 109">
          <a:extLst>
            <a:ext uri="{FF2B5EF4-FFF2-40B4-BE49-F238E27FC236}">
              <a16:creationId xmlns:a16="http://schemas.microsoft.com/office/drawing/2014/main" id="{450899A1-92E0-4E53-965A-83E82726E9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3522601"/>
          <a:ext cx="259795" cy="252000"/>
        </a:xfrm>
        <a:prstGeom prst="rect">
          <a:avLst/>
        </a:prstGeom>
      </xdr:spPr>
    </xdr:pic>
    <xdr:clientData/>
  </xdr:oneCellAnchor>
  <xdr:oneCellAnchor>
    <xdr:from>
      <xdr:col>6</xdr:col>
      <xdr:colOff>455543</xdr:colOff>
      <xdr:row>52</xdr:row>
      <xdr:rowOff>44726</xdr:rowOff>
    </xdr:from>
    <xdr:ext cx="259795" cy="252000"/>
    <xdr:pic>
      <xdr:nvPicPr>
        <xdr:cNvPr id="111" name="Imagem 110">
          <a:extLst>
            <a:ext uri="{FF2B5EF4-FFF2-40B4-BE49-F238E27FC236}">
              <a16:creationId xmlns:a16="http://schemas.microsoft.com/office/drawing/2014/main" id="{67E19D61-E2EF-43AA-9BB2-FC666B3FA7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3522601"/>
          <a:ext cx="259795" cy="252000"/>
        </a:xfrm>
        <a:prstGeom prst="rect">
          <a:avLst/>
        </a:prstGeom>
      </xdr:spPr>
    </xdr:pic>
    <xdr:clientData/>
  </xdr:oneCellAnchor>
  <xdr:oneCellAnchor>
    <xdr:from>
      <xdr:col>6</xdr:col>
      <xdr:colOff>166412</xdr:colOff>
      <xdr:row>95</xdr:row>
      <xdr:rowOff>53422</xdr:rowOff>
    </xdr:from>
    <xdr:ext cx="252000" cy="252000"/>
    <xdr:pic>
      <xdr:nvPicPr>
        <xdr:cNvPr id="120" name="Imagem 119">
          <a:extLst>
            <a:ext uri="{FF2B5EF4-FFF2-40B4-BE49-F238E27FC236}">
              <a16:creationId xmlns:a16="http://schemas.microsoft.com/office/drawing/2014/main" id="{2E29FAE8-22EE-404B-BFB0-5CDBE5623F7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9162" y="27056797"/>
          <a:ext cx="252000" cy="252000"/>
        </a:xfrm>
        <a:prstGeom prst="rect">
          <a:avLst/>
        </a:prstGeom>
      </xdr:spPr>
    </xdr:pic>
    <xdr:clientData/>
  </xdr:oneCellAnchor>
  <xdr:oneCellAnchor>
    <xdr:from>
      <xdr:col>6</xdr:col>
      <xdr:colOff>459686</xdr:colOff>
      <xdr:row>95</xdr:row>
      <xdr:rowOff>53421</xdr:rowOff>
    </xdr:from>
    <xdr:ext cx="253519" cy="252000"/>
    <xdr:pic>
      <xdr:nvPicPr>
        <xdr:cNvPr id="121" name="Imagem 120">
          <a:extLst>
            <a:ext uri="{FF2B5EF4-FFF2-40B4-BE49-F238E27FC236}">
              <a16:creationId xmlns:a16="http://schemas.microsoft.com/office/drawing/2014/main" id="{44644045-9765-4036-8CB6-3B1EE958E8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32436" y="27056796"/>
          <a:ext cx="253519" cy="252000"/>
        </a:xfrm>
        <a:prstGeom prst="rect">
          <a:avLst/>
        </a:prstGeom>
      </xdr:spPr>
    </xdr:pic>
    <xdr:clientData/>
  </xdr:oneCellAnchor>
  <xdr:oneCellAnchor>
    <xdr:from>
      <xdr:col>6</xdr:col>
      <xdr:colOff>165652</xdr:colOff>
      <xdr:row>95</xdr:row>
      <xdr:rowOff>335029</xdr:rowOff>
    </xdr:from>
    <xdr:ext cx="253521" cy="252000"/>
    <xdr:pic>
      <xdr:nvPicPr>
        <xdr:cNvPr id="122" name="Imagem 121">
          <a:extLst>
            <a:ext uri="{FF2B5EF4-FFF2-40B4-BE49-F238E27FC236}">
              <a16:creationId xmlns:a16="http://schemas.microsoft.com/office/drawing/2014/main" id="{08266C85-ADF2-47E9-9EB2-DF9170E080E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738402" y="27338404"/>
          <a:ext cx="253521" cy="252000"/>
        </a:xfrm>
        <a:prstGeom prst="rect">
          <a:avLst/>
        </a:prstGeom>
      </xdr:spPr>
    </xdr:pic>
    <xdr:clientData/>
  </xdr:oneCellAnchor>
  <xdr:oneCellAnchor>
    <xdr:from>
      <xdr:col>6</xdr:col>
      <xdr:colOff>459685</xdr:colOff>
      <xdr:row>95</xdr:row>
      <xdr:rowOff>335030</xdr:rowOff>
    </xdr:from>
    <xdr:ext cx="253521" cy="252000"/>
    <xdr:pic>
      <xdr:nvPicPr>
        <xdr:cNvPr id="123" name="Imagem 122">
          <a:extLst>
            <a:ext uri="{FF2B5EF4-FFF2-40B4-BE49-F238E27FC236}">
              <a16:creationId xmlns:a16="http://schemas.microsoft.com/office/drawing/2014/main" id="{A7CA7489-8468-43AE-9020-AD8351F104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2435" y="27338405"/>
          <a:ext cx="253521" cy="252000"/>
        </a:xfrm>
        <a:prstGeom prst="rect">
          <a:avLst/>
        </a:prstGeom>
      </xdr:spPr>
    </xdr:pic>
    <xdr:clientData/>
  </xdr:oneCellAnchor>
  <xdr:oneCellAnchor>
    <xdr:from>
      <xdr:col>6</xdr:col>
      <xdr:colOff>166412</xdr:colOff>
      <xdr:row>96</xdr:row>
      <xdr:rowOff>53422</xdr:rowOff>
    </xdr:from>
    <xdr:ext cx="252000" cy="252000"/>
    <xdr:pic>
      <xdr:nvPicPr>
        <xdr:cNvPr id="124" name="Imagem 123">
          <a:extLst>
            <a:ext uri="{FF2B5EF4-FFF2-40B4-BE49-F238E27FC236}">
              <a16:creationId xmlns:a16="http://schemas.microsoft.com/office/drawing/2014/main" id="{7B9CAED3-9CC5-4F83-AA12-1116A455A7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9162" y="27056797"/>
          <a:ext cx="252000" cy="252000"/>
        </a:xfrm>
        <a:prstGeom prst="rect">
          <a:avLst/>
        </a:prstGeom>
      </xdr:spPr>
    </xdr:pic>
    <xdr:clientData/>
  </xdr:oneCellAnchor>
  <xdr:oneCellAnchor>
    <xdr:from>
      <xdr:col>6</xdr:col>
      <xdr:colOff>459686</xdr:colOff>
      <xdr:row>96</xdr:row>
      <xdr:rowOff>53421</xdr:rowOff>
    </xdr:from>
    <xdr:ext cx="253519" cy="252000"/>
    <xdr:pic>
      <xdr:nvPicPr>
        <xdr:cNvPr id="125" name="Imagem 124">
          <a:extLst>
            <a:ext uri="{FF2B5EF4-FFF2-40B4-BE49-F238E27FC236}">
              <a16:creationId xmlns:a16="http://schemas.microsoft.com/office/drawing/2014/main" id="{E95FFB47-3DEC-488C-821C-AAB0550DDD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32436" y="27056796"/>
          <a:ext cx="253519" cy="252000"/>
        </a:xfrm>
        <a:prstGeom prst="rect">
          <a:avLst/>
        </a:prstGeom>
      </xdr:spPr>
    </xdr:pic>
    <xdr:clientData/>
  </xdr:oneCellAnchor>
  <xdr:oneCellAnchor>
    <xdr:from>
      <xdr:col>6</xdr:col>
      <xdr:colOff>165652</xdr:colOff>
      <xdr:row>96</xdr:row>
      <xdr:rowOff>335029</xdr:rowOff>
    </xdr:from>
    <xdr:ext cx="253521" cy="252000"/>
    <xdr:pic>
      <xdr:nvPicPr>
        <xdr:cNvPr id="126" name="Imagem 125">
          <a:extLst>
            <a:ext uri="{FF2B5EF4-FFF2-40B4-BE49-F238E27FC236}">
              <a16:creationId xmlns:a16="http://schemas.microsoft.com/office/drawing/2014/main" id="{7C8DC33D-D887-46AA-B699-E44CB91A07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738402" y="27338404"/>
          <a:ext cx="253521" cy="252000"/>
        </a:xfrm>
        <a:prstGeom prst="rect">
          <a:avLst/>
        </a:prstGeom>
      </xdr:spPr>
    </xdr:pic>
    <xdr:clientData/>
  </xdr:oneCellAnchor>
  <xdr:oneCellAnchor>
    <xdr:from>
      <xdr:col>6</xdr:col>
      <xdr:colOff>459685</xdr:colOff>
      <xdr:row>96</xdr:row>
      <xdr:rowOff>335030</xdr:rowOff>
    </xdr:from>
    <xdr:ext cx="253521" cy="252000"/>
    <xdr:pic>
      <xdr:nvPicPr>
        <xdr:cNvPr id="127" name="Imagem 126">
          <a:extLst>
            <a:ext uri="{FF2B5EF4-FFF2-40B4-BE49-F238E27FC236}">
              <a16:creationId xmlns:a16="http://schemas.microsoft.com/office/drawing/2014/main" id="{0A81EE9B-1421-49F0-A347-485FC64EC36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2435" y="27338405"/>
          <a:ext cx="253521" cy="252000"/>
        </a:xfrm>
        <a:prstGeom prst="rect">
          <a:avLst/>
        </a:prstGeom>
      </xdr:spPr>
    </xdr:pic>
    <xdr:clientData/>
  </xdr:oneCellAnchor>
  <xdr:twoCellAnchor editAs="oneCell">
    <xdr:from>
      <xdr:col>6</xdr:col>
      <xdr:colOff>171337</xdr:colOff>
      <xdr:row>97</xdr:row>
      <xdr:rowOff>36825</xdr:rowOff>
    </xdr:from>
    <xdr:to>
      <xdr:col>6</xdr:col>
      <xdr:colOff>423337</xdr:colOff>
      <xdr:row>97</xdr:row>
      <xdr:rowOff>288825</xdr:rowOff>
    </xdr:to>
    <xdr:pic>
      <xdr:nvPicPr>
        <xdr:cNvPr id="128" name="Imagem 127">
          <a:extLst>
            <a:ext uri="{FF2B5EF4-FFF2-40B4-BE49-F238E27FC236}">
              <a16:creationId xmlns:a16="http://schemas.microsoft.com/office/drawing/2014/main" id="{57B5FD6A-2BD9-4FF6-B749-7534A37EF78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twoCellAnchor>
  <xdr:twoCellAnchor editAs="oneCell">
    <xdr:from>
      <xdr:col>6</xdr:col>
      <xdr:colOff>453728</xdr:colOff>
      <xdr:row>97</xdr:row>
      <xdr:rowOff>36825</xdr:rowOff>
    </xdr:from>
    <xdr:to>
      <xdr:col>6</xdr:col>
      <xdr:colOff>703936</xdr:colOff>
      <xdr:row>97</xdr:row>
      <xdr:rowOff>288825</xdr:rowOff>
    </xdr:to>
    <xdr:pic>
      <xdr:nvPicPr>
        <xdr:cNvPr id="129" name="Imagem 128">
          <a:extLst>
            <a:ext uri="{FF2B5EF4-FFF2-40B4-BE49-F238E27FC236}">
              <a16:creationId xmlns:a16="http://schemas.microsoft.com/office/drawing/2014/main" id="{96E6CB2F-DFFB-47BF-A088-4085745CA6D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twoCellAnchor>
  <xdr:twoCellAnchor editAs="oneCell">
    <xdr:from>
      <xdr:col>6</xdr:col>
      <xdr:colOff>172233</xdr:colOff>
      <xdr:row>97</xdr:row>
      <xdr:rowOff>333831</xdr:rowOff>
    </xdr:from>
    <xdr:to>
      <xdr:col>6</xdr:col>
      <xdr:colOff>422441</xdr:colOff>
      <xdr:row>97</xdr:row>
      <xdr:rowOff>585831</xdr:rowOff>
    </xdr:to>
    <xdr:pic>
      <xdr:nvPicPr>
        <xdr:cNvPr id="130" name="Imagem 129">
          <a:extLst>
            <a:ext uri="{FF2B5EF4-FFF2-40B4-BE49-F238E27FC236}">
              <a16:creationId xmlns:a16="http://schemas.microsoft.com/office/drawing/2014/main" id="{9AA86AAA-71F3-427B-B19B-EB628E26BA4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twoCellAnchor>
  <xdr:twoCellAnchor editAs="oneCell">
    <xdr:from>
      <xdr:col>6</xdr:col>
      <xdr:colOff>452832</xdr:colOff>
      <xdr:row>97</xdr:row>
      <xdr:rowOff>333831</xdr:rowOff>
    </xdr:from>
    <xdr:to>
      <xdr:col>6</xdr:col>
      <xdr:colOff>704832</xdr:colOff>
      <xdr:row>97</xdr:row>
      <xdr:rowOff>585831</xdr:rowOff>
    </xdr:to>
    <xdr:pic>
      <xdr:nvPicPr>
        <xdr:cNvPr id="131" name="Imagem 130">
          <a:extLst>
            <a:ext uri="{FF2B5EF4-FFF2-40B4-BE49-F238E27FC236}">
              <a16:creationId xmlns:a16="http://schemas.microsoft.com/office/drawing/2014/main" id="{85B13B13-D4E7-429C-834B-F9675775EB3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twoCellAnchor>
  <xdr:twoCellAnchor editAs="oneCell">
    <xdr:from>
      <xdr:col>6</xdr:col>
      <xdr:colOff>171337</xdr:colOff>
      <xdr:row>97</xdr:row>
      <xdr:rowOff>637950</xdr:rowOff>
    </xdr:from>
    <xdr:to>
      <xdr:col>6</xdr:col>
      <xdr:colOff>423337</xdr:colOff>
      <xdr:row>97</xdr:row>
      <xdr:rowOff>889950</xdr:rowOff>
    </xdr:to>
    <xdr:pic>
      <xdr:nvPicPr>
        <xdr:cNvPr id="132" name="Imagem 131">
          <a:extLst>
            <a:ext uri="{FF2B5EF4-FFF2-40B4-BE49-F238E27FC236}">
              <a16:creationId xmlns:a16="http://schemas.microsoft.com/office/drawing/2014/main" id="{07635ABB-B5D9-4D07-A3AF-A06A16D301F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4087" y="30965550"/>
          <a:ext cx="252000" cy="252000"/>
        </a:xfrm>
        <a:prstGeom prst="rect">
          <a:avLst/>
        </a:prstGeom>
      </xdr:spPr>
    </xdr:pic>
    <xdr:clientData/>
  </xdr:twoCellAnchor>
  <xdr:oneCellAnchor>
    <xdr:from>
      <xdr:col>6</xdr:col>
      <xdr:colOff>171337</xdr:colOff>
      <xdr:row>98</xdr:row>
      <xdr:rowOff>36825</xdr:rowOff>
    </xdr:from>
    <xdr:ext cx="252000" cy="252000"/>
    <xdr:pic>
      <xdr:nvPicPr>
        <xdr:cNvPr id="133" name="Imagem 132">
          <a:extLst>
            <a:ext uri="{FF2B5EF4-FFF2-40B4-BE49-F238E27FC236}">
              <a16:creationId xmlns:a16="http://schemas.microsoft.com/office/drawing/2014/main" id="{E247680B-8F23-4FD3-9D5A-BB80BC9F959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oneCellAnchor>
  <xdr:oneCellAnchor>
    <xdr:from>
      <xdr:col>6</xdr:col>
      <xdr:colOff>453728</xdr:colOff>
      <xdr:row>98</xdr:row>
      <xdr:rowOff>36825</xdr:rowOff>
    </xdr:from>
    <xdr:ext cx="250208" cy="252000"/>
    <xdr:pic>
      <xdr:nvPicPr>
        <xdr:cNvPr id="134" name="Imagem 133">
          <a:extLst>
            <a:ext uri="{FF2B5EF4-FFF2-40B4-BE49-F238E27FC236}">
              <a16:creationId xmlns:a16="http://schemas.microsoft.com/office/drawing/2014/main" id="{AB49FBAB-4687-4FBC-BFDB-AF97F7C86A7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oneCellAnchor>
  <xdr:oneCellAnchor>
    <xdr:from>
      <xdr:col>6</xdr:col>
      <xdr:colOff>172233</xdr:colOff>
      <xdr:row>98</xdr:row>
      <xdr:rowOff>333831</xdr:rowOff>
    </xdr:from>
    <xdr:ext cx="250208" cy="252000"/>
    <xdr:pic>
      <xdr:nvPicPr>
        <xdr:cNvPr id="135" name="Imagem 134">
          <a:extLst>
            <a:ext uri="{FF2B5EF4-FFF2-40B4-BE49-F238E27FC236}">
              <a16:creationId xmlns:a16="http://schemas.microsoft.com/office/drawing/2014/main" id="{490317D7-FC03-4275-A41D-3423B9C79FB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oneCellAnchor>
  <xdr:oneCellAnchor>
    <xdr:from>
      <xdr:col>6</xdr:col>
      <xdr:colOff>452832</xdr:colOff>
      <xdr:row>98</xdr:row>
      <xdr:rowOff>333831</xdr:rowOff>
    </xdr:from>
    <xdr:ext cx="252000" cy="252000"/>
    <xdr:pic>
      <xdr:nvPicPr>
        <xdr:cNvPr id="136" name="Imagem 135">
          <a:extLst>
            <a:ext uri="{FF2B5EF4-FFF2-40B4-BE49-F238E27FC236}">
              <a16:creationId xmlns:a16="http://schemas.microsoft.com/office/drawing/2014/main" id="{53162D1F-8AA4-4006-B7E4-5AF74F29E1B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oneCellAnchor>
  <xdr:oneCellAnchor>
    <xdr:from>
      <xdr:col>6</xdr:col>
      <xdr:colOff>171337</xdr:colOff>
      <xdr:row>98</xdr:row>
      <xdr:rowOff>637950</xdr:rowOff>
    </xdr:from>
    <xdr:ext cx="252000" cy="252000"/>
    <xdr:pic>
      <xdr:nvPicPr>
        <xdr:cNvPr id="137" name="Imagem 136">
          <a:extLst>
            <a:ext uri="{FF2B5EF4-FFF2-40B4-BE49-F238E27FC236}">
              <a16:creationId xmlns:a16="http://schemas.microsoft.com/office/drawing/2014/main" id="{8D2B7802-0CEB-476C-8A15-4FA7A8B2AA1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0993140"/>
          <a:ext cx="252000" cy="252000"/>
        </a:xfrm>
        <a:prstGeom prst="rect">
          <a:avLst/>
        </a:prstGeom>
      </xdr:spPr>
    </xdr:pic>
    <xdr:clientData/>
  </xdr:oneCellAnchor>
  <xdr:oneCellAnchor>
    <xdr:from>
      <xdr:col>6</xdr:col>
      <xdr:colOff>171337</xdr:colOff>
      <xdr:row>99</xdr:row>
      <xdr:rowOff>36825</xdr:rowOff>
    </xdr:from>
    <xdr:ext cx="252000" cy="252000"/>
    <xdr:pic>
      <xdr:nvPicPr>
        <xdr:cNvPr id="138" name="Imagem 137">
          <a:extLst>
            <a:ext uri="{FF2B5EF4-FFF2-40B4-BE49-F238E27FC236}">
              <a16:creationId xmlns:a16="http://schemas.microsoft.com/office/drawing/2014/main" id="{89C657BC-FB62-4AED-87CD-176E89B2CE0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oneCellAnchor>
  <xdr:oneCellAnchor>
    <xdr:from>
      <xdr:col>6</xdr:col>
      <xdr:colOff>453728</xdr:colOff>
      <xdr:row>99</xdr:row>
      <xdr:rowOff>36825</xdr:rowOff>
    </xdr:from>
    <xdr:ext cx="250208" cy="252000"/>
    <xdr:pic>
      <xdr:nvPicPr>
        <xdr:cNvPr id="139" name="Imagem 138">
          <a:extLst>
            <a:ext uri="{FF2B5EF4-FFF2-40B4-BE49-F238E27FC236}">
              <a16:creationId xmlns:a16="http://schemas.microsoft.com/office/drawing/2014/main" id="{37313436-6EBC-4BAF-8670-B74A5692612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oneCellAnchor>
  <xdr:oneCellAnchor>
    <xdr:from>
      <xdr:col>6</xdr:col>
      <xdr:colOff>172233</xdr:colOff>
      <xdr:row>99</xdr:row>
      <xdr:rowOff>333831</xdr:rowOff>
    </xdr:from>
    <xdr:ext cx="250208" cy="252000"/>
    <xdr:pic>
      <xdr:nvPicPr>
        <xdr:cNvPr id="140" name="Imagem 139">
          <a:extLst>
            <a:ext uri="{FF2B5EF4-FFF2-40B4-BE49-F238E27FC236}">
              <a16:creationId xmlns:a16="http://schemas.microsoft.com/office/drawing/2014/main" id="{60CF8E78-2177-467E-908B-4DD8452D56D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oneCellAnchor>
  <xdr:oneCellAnchor>
    <xdr:from>
      <xdr:col>6</xdr:col>
      <xdr:colOff>452832</xdr:colOff>
      <xdr:row>99</xdr:row>
      <xdr:rowOff>333831</xdr:rowOff>
    </xdr:from>
    <xdr:ext cx="252000" cy="252000"/>
    <xdr:pic>
      <xdr:nvPicPr>
        <xdr:cNvPr id="141" name="Imagem 140">
          <a:extLst>
            <a:ext uri="{FF2B5EF4-FFF2-40B4-BE49-F238E27FC236}">
              <a16:creationId xmlns:a16="http://schemas.microsoft.com/office/drawing/2014/main" id="{D7C66484-98EC-40D4-B2E7-DC3517A87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oneCellAnchor>
  <xdr:oneCellAnchor>
    <xdr:from>
      <xdr:col>6</xdr:col>
      <xdr:colOff>171337</xdr:colOff>
      <xdr:row>99</xdr:row>
      <xdr:rowOff>637950</xdr:rowOff>
    </xdr:from>
    <xdr:ext cx="252000" cy="252000"/>
    <xdr:pic>
      <xdr:nvPicPr>
        <xdr:cNvPr id="142" name="Imagem 141">
          <a:extLst>
            <a:ext uri="{FF2B5EF4-FFF2-40B4-BE49-F238E27FC236}">
              <a16:creationId xmlns:a16="http://schemas.microsoft.com/office/drawing/2014/main" id="{42B2C4B5-8862-41AC-BACC-67E19E353BE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0993140"/>
          <a:ext cx="252000" cy="252000"/>
        </a:xfrm>
        <a:prstGeom prst="rect">
          <a:avLst/>
        </a:prstGeom>
      </xdr:spPr>
    </xdr:pic>
    <xdr:clientData/>
  </xdr:oneCellAnchor>
  <xdr:oneCellAnchor>
    <xdr:from>
      <xdr:col>6</xdr:col>
      <xdr:colOff>171337</xdr:colOff>
      <xdr:row>100</xdr:row>
      <xdr:rowOff>36825</xdr:rowOff>
    </xdr:from>
    <xdr:ext cx="252000" cy="252000"/>
    <xdr:pic>
      <xdr:nvPicPr>
        <xdr:cNvPr id="143" name="Imagem 142">
          <a:extLst>
            <a:ext uri="{FF2B5EF4-FFF2-40B4-BE49-F238E27FC236}">
              <a16:creationId xmlns:a16="http://schemas.microsoft.com/office/drawing/2014/main" id="{8186FB99-BEC9-4CC8-85AB-59A78D2FB6F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452832</xdr:colOff>
      <xdr:row>100</xdr:row>
      <xdr:rowOff>38228</xdr:rowOff>
    </xdr:from>
    <xdr:ext cx="252000" cy="252000"/>
    <xdr:pic>
      <xdr:nvPicPr>
        <xdr:cNvPr id="146" name="Imagem 145">
          <a:extLst>
            <a:ext uri="{FF2B5EF4-FFF2-40B4-BE49-F238E27FC236}">
              <a16:creationId xmlns:a16="http://schemas.microsoft.com/office/drawing/2014/main" id="{008CD483-9E65-4A09-AA6D-D14114582DB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3310038"/>
          <a:ext cx="252000" cy="252000"/>
        </a:xfrm>
        <a:prstGeom prst="rect">
          <a:avLst/>
        </a:prstGeom>
      </xdr:spPr>
    </xdr:pic>
    <xdr:clientData/>
  </xdr:oneCellAnchor>
  <xdr:oneCellAnchor>
    <xdr:from>
      <xdr:col>6</xdr:col>
      <xdr:colOff>171337</xdr:colOff>
      <xdr:row>100</xdr:row>
      <xdr:rowOff>329209</xdr:rowOff>
    </xdr:from>
    <xdr:ext cx="252000" cy="252000"/>
    <xdr:pic>
      <xdr:nvPicPr>
        <xdr:cNvPr id="147" name="Imagem 146">
          <a:extLst>
            <a:ext uri="{FF2B5EF4-FFF2-40B4-BE49-F238E27FC236}">
              <a16:creationId xmlns:a16="http://schemas.microsoft.com/office/drawing/2014/main" id="{A10E0F2C-5EA0-42C0-BDA1-90DAF31583E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3601019"/>
          <a:ext cx="252000" cy="252000"/>
        </a:xfrm>
        <a:prstGeom prst="rect">
          <a:avLst/>
        </a:prstGeom>
      </xdr:spPr>
    </xdr:pic>
    <xdr:clientData/>
  </xdr:oneCellAnchor>
  <xdr:oneCellAnchor>
    <xdr:from>
      <xdr:col>6</xdr:col>
      <xdr:colOff>171337</xdr:colOff>
      <xdr:row>101</xdr:row>
      <xdr:rowOff>36825</xdr:rowOff>
    </xdr:from>
    <xdr:ext cx="252000" cy="252000"/>
    <xdr:pic>
      <xdr:nvPicPr>
        <xdr:cNvPr id="148" name="Imagem 147">
          <a:extLst>
            <a:ext uri="{FF2B5EF4-FFF2-40B4-BE49-F238E27FC236}">
              <a16:creationId xmlns:a16="http://schemas.microsoft.com/office/drawing/2014/main" id="{E739A209-C633-4FAD-B445-3608489DB59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3308635"/>
          <a:ext cx="252000" cy="252000"/>
        </a:xfrm>
        <a:prstGeom prst="rect">
          <a:avLst/>
        </a:prstGeom>
      </xdr:spPr>
    </xdr:pic>
    <xdr:clientData/>
  </xdr:oneCellAnchor>
  <xdr:oneCellAnchor>
    <xdr:from>
      <xdr:col>6</xdr:col>
      <xdr:colOff>452832</xdr:colOff>
      <xdr:row>101</xdr:row>
      <xdr:rowOff>38228</xdr:rowOff>
    </xdr:from>
    <xdr:ext cx="252000" cy="252000"/>
    <xdr:pic>
      <xdr:nvPicPr>
        <xdr:cNvPr id="149" name="Imagem 148">
          <a:extLst>
            <a:ext uri="{FF2B5EF4-FFF2-40B4-BE49-F238E27FC236}">
              <a16:creationId xmlns:a16="http://schemas.microsoft.com/office/drawing/2014/main" id="{46C264C1-79BD-4A9A-A6C5-108F186E785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3310038"/>
          <a:ext cx="252000" cy="252000"/>
        </a:xfrm>
        <a:prstGeom prst="rect">
          <a:avLst/>
        </a:prstGeom>
      </xdr:spPr>
    </xdr:pic>
    <xdr:clientData/>
  </xdr:oneCellAnchor>
  <xdr:oneCellAnchor>
    <xdr:from>
      <xdr:col>6</xdr:col>
      <xdr:colOff>171337</xdr:colOff>
      <xdr:row>101</xdr:row>
      <xdr:rowOff>329209</xdr:rowOff>
    </xdr:from>
    <xdr:ext cx="252000" cy="252000"/>
    <xdr:pic>
      <xdr:nvPicPr>
        <xdr:cNvPr id="150" name="Imagem 149">
          <a:extLst>
            <a:ext uri="{FF2B5EF4-FFF2-40B4-BE49-F238E27FC236}">
              <a16:creationId xmlns:a16="http://schemas.microsoft.com/office/drawing/2014/main" id="{6A0B5A2E-482C-44AE-A51F-812ADD9739C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3601019"/>
          <a:ext cx="252000" cy="252000"/>
        </a:xfrm>
        <a:prstGeom prst="rect">
          <a:avLst/>
        </a:prstGeom>
      </xdr:spPr>
    </xdr:pic>
    <xdr:clientData/>
  </xdr:oneCellAnchor>
  <xdr:oneCellAnchor>
    <xdr:from>
      <xdr:col>6</xdr:col>
      <xdr:colOff>171337</xdr:colOff>
      <xdr:row>103</xdr:row>
      <xdr:rowOff>36825</xdr:rowOff>
    </xdr:from>
    <xdr:ext cx="252000" cy="252000"/>
    <xdr:pic>
      <xdr:nvPicPr>
        <xdr:cNvPr id="151" name="Imagem 150">
          <a:extLst>
            <a:ext uri="{FF2B5EF4-FFF2-40B4-BE49-F238E27FC236}">
              <a16:creationId xmlns:a16="http://schemas.microsoft.com/office/drawing/2014/main" id="{9BA986A0-EE4D-4B69-8434-3DD5E111B9B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453728</xdr:colOff>
      <xdr:row>103</xdr:row>
      <xdr:rowOff>36825</xdr:rowOff>
    </xdr:from>
    <xdr:ext cx="250208" cy="252000"/>
    <xdr:pic>
      <xdr:nvPicPr>
        <xdr:cNvPr id="152" name="Imagem 151">
          <a:extLst>
            <a:ext uri="{FF2B5EF4-FFF2-40B4-BE49-F238E27FC236}">
              <a16:creationId xmlns:a16="http://schemas.microsoft.com/office/drawing/2014/main" id="{E7A32469-91C0-4778-BE57-353B19644B6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2336428"/>
          <a:ext cx="250208" cy="252000"/>
        </a:xfrm>
        <a:prstGeom prst="rect">
          <a:avLst/>
        </a:prstGeom>
      </xdr:spPr>
    </xdr:pic>
    <xdr:clientData/>
  </xdr:oneCellAnchor>
  <xdr:oneCellAnchor>
    <xdr:from>
      <xdr:col>6</xdr:col>
      <xdr:colOff>170366</xdr:colOff>
      <xdr:row>103</xdr:row>
      <xdr:rowOff>333831</xdr:rowOff>
    </xdr:from>
    <xdr:ext cx="252000" cy="252000"/>
    <xdr:pic>
      <xdr:nvPicPr>
        <xdr:cNvPr id="154" name="Imagem 153">
          <a:extLst>
            <a:ext uri="{FF2B5EF4-FFF2-40B4-BE49-F238E27FC236}">
              <a16:creationId xmlns:a16="http://schemas.microsoft.com/office/drawing/2014/main" id="{CEC4C28F-9493-433E-AE04-A56CE39D8F8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746400" y="35228176"/>
          <a:ext cx="252000" cy="252000"/>
        </a:xfrm>
        <a:prstGeom prst="rect">
          <a:avLst/>
        </a:prstGeom>
      </xdr:spPr>
    </xdr:pic>
    <xdr:clientData/>
  </xdr:oneCellAnchor>
  <xdr:oneCellAnchor>
    <xdr:from>
      <xdr:col>6</xdr:col>
      <xdr:colOff>460372</xdr:colOff>
      <xdr:row>103</xdr:row>
      <xdr:rowOff>335777</xdr:rowOff>
    </xdr:from>
    <xdr:ext cx="252000" cy="252000"/>
    <xdr:pic>
      <xdr:nvPicPr>
        <xdr:cNvPr id="155" name="Imagem 154">
          <a:extLst>
            <a:ext uri="{FF2B5EF4-FFF2-40B4-BE49-F238E27FC236}">
              <a16:creationId xmlns:a16="http://schemas.microsoft.com/office/drawing/2014/main" id="{78252920-A144-4CCE-9D87-943803F6683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1036406" y="35230122"/>
          <a:ext cx="252000" cy="252000"/>
        </a:xfrm>
        <a:prstGeom prst="rect">
          <a:avLst/>
        </a:prstGeom>
      </xdr:spPr>
    </xdr:pic>
    <xdr:clientData/>
  </xdr:oneCellAnchor>
  <xdr:oneCellAnchor>
    <xdr:from>
      <xdr:col>6</xdr:col>
      <xdr:colOff>171337</xdr:colOff>
      <xdr:row>102</xdr:row>
      <xdr:rowOff>36825</xdr:rowOff>
    </xdr:from>
    <xdr:ext cx="252000" cy="252000"/>
    <xdr:pic>
      <xdr:nvPicPr>
        <xdr:cNvPr id="158" name="Imagem 157">
          <a:extLst>
            <a:ext uri="{FF2B5EF4-FFF2-40B4-BE49-F238E27FC236}">
              <a16:creationId xmlns:a16="http://schemas.microsoft.com/office/drawing/2014/main" id="{C2492B9D-380B-4DD3-A8F2-D1092824B42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453728</xdr:colOff>
      <xdr:row>102</xdr:row>
      <xdr:rowOff>36825</xdr:rowOff>
    </xdr:from>
    <xdr:ext cx="250208" cy="252000"/>
    <xdr:pic>
      <xdr:nvPicPr>
        <xdr:cNvPr id="159" name="Imagem 158">
          <a:extLst>
            <a:ext uri="{FF2B5EF4-FFF2-40B4-BE49-F238E27FC236}">
              <a16:creationId xmlns:a16="http://schemas.microsoft.com/office/drawing/2014/main" id="{0EAA4448-5620-476D-8F0B-81C027393DB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2336428"/>
          <a:ext cx="250208" cy="252000"/>
        </a:xfrm>
        <a:prstGeom prst="rect">
          <a:avLst/>
        </a:prstGeom>
      </xdr:spPr>
    </xdr:pic>
    <xdr:clientData/>
  </xdr:oneCellAnchor>
  <xdr:twoCellAnchor editAs="oneCell">
    <xdr:from>
      <xdr:col>6</xdr:col>
      <xdr:colOff>447675</xdr:colOff>
      <xdr:row>108</xdr:row>
      <xdr:rowOff>38100</xdr:rowOff>
    </xdr:from>
    <xdr:to>
      <xdr:col>6</xdr:col>
      <xdr:colOff>701194</xdr:colOff>
      <xdr:row>108</xdr:row>
      <xdr:rowOff>290100</xdr:rowOff>
    </xdr:to>
    <xdr:pic>
      <xdr:nvPicPr>
        <xdr:cNvPr id="166" name="Imagem 165">
          <a:extLst>
            <a:ext uri="{FF2B5EF4-FFF2-40B4-BE49-F238E27FC236}">
              <a16:creationId xmlns:a16="http://schemas.microsoft.com/office/drawing/2014/main" id="{8AC16DDE-6E55-4E1E-AEED-BAFDA8AD44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twoCellAnchor>
  <xdr:oneCellAnchor>
    <xdr:from>
      <xdr:col>6</xdr:col>
      <xdr:colOff>447675</xdr:colOff>
      <xdr:row>109</xdr:row>
      <xdr:rowOff>38100</xdr:rowOff>
    </xdr:from>
    <xdr:ext cx="253519" cy="252000"/>
    <xdr:pic>
      <xdr:nvPicPr>
        <xdr:cNvPr id="167" name="Imagem 166">
          <a:extLst>
            <a:ext uri="{FF2B5EF4-FFF2-40B4-BE49-F238E27FC236}">
              <a16:creationId xmlns:a16="http://schemas.microsoft.com/office/drawing/2014/main" id="{8CF1CA94-6643-402B-808D-B62A015889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110</xdr:row>
      <xdr:rowOff>38100</xdr:rowOff>
    </xdr:from>
    <xdr:ext cx="253519" cy="252000"/>
    <xdr:pic>
      <xdr:nvPicPr>
        <xdr:cNvPr id="168" name="Imagem 167">
          <a:extLst>
            <a:ext uri="{FF2B5EF4-FFF2-40B4-BE49-F238E27FC236}">
              <a16:creationId xmlns:a16="http://schemas.microsoft.com/office/drawing/2014/main" id="{E635E6E0-EEDC-4093-A9E1-32934A13AA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112</xdr:row>
      <xdr:rowOff>38100</xdr:rowOff>
    </xdr:from>
    <xdr:ext cx="253519" cy="252000"/>
    <xdr:pic>
      <xdr:nvPicPr>
        <xdr:cNvPr id="169" name="Imagem 168">
          <a:extLst>
            <a:ext uri="{FF2B5EF4-FFF2-40B4-BE49-F238E27FC236}">
              <a16:creationId xmlns:a16="http://schemas.microsoft.com/office/drawing/2014/main" id="{4EEAACA3-48D8-4B67-8C4B-CBDA09499F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114</xdr:row>
      <xdr:rowOff>38100</xdr:rowOff>
    </xdr:from>
    <xdr:ext cx="253519" cy="252000"/>
    <xdr:pic>
      <xdr:nvPicPr>
        <xdr:cNvPr id="170" name="Imagem 169">
          <a:extLst>
            <a:ext uri="{FF2B5EF4-FFF2-40B4-BE49-F238E27FC236}">
              <a16:creationId xmlns:a16="http://schemas.microsoft.com/office/drawing/2014/main" id="{D8459A11-5FF7-4D7A-B727-A923802A79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115</xdr:row>
      <xdr:rowOff>38100</xdr:rowOff>
    </xdr:from>
    <xdr:ext cx="253519" cy="252000"/>
    <xdr:pic>
      <xdr:nvPicPr>
        <xdr:cNvPr id="171" name="Imagem 170">
          <a:extLst>
            <a:ext uri="{FF2B5EF4-FFF2-40B4-BE49-F238E27FC236}">
              <a16:creationId xmlns:a16="http://schemas.microsoft.com/office/drawing/2014/main" id="{AEB13E3C-D3B9-4CE0-813F-F8A966A42D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113</xdr:row>
      <xdr:rowOff>38100</xdr:rowOff>
    </xdr:from>
    <xdr:ext cx="252000" cy="252000"/>
    <xdr:pic>
      <xdr:nvPicPr>
        <xdr:cNvPr id="172" name="Imagem 171">
          <a:extLst>
            <a:ext uri="{FF2B5EF4-FFF2-40B4-BE49-F238E27FC236}">
              <a16:creationId xmlns:a16="http://schemas.microsoft.com/office/drawing/2014/main" id="{4F7B4F8E-51E8-4C36-B272-6FEE871765A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020425" y="37928550"/>
          <a:ext cx="252000" cy="252000"/>
        </a:xfrm>
        <a:prstGeom prst="rect">
          <a:avLst/>
        </a:prstGeom>
      </xdr:spPr>
    </xdr:pic>
    <xdr:clientData/>
  </xdr:oneCellAnchor>
  <xdr:twoCellAnchor editAs="oneCell">
    <xdr:from>
      <xdr:col>6</xdr:col>
      <xdr:colOff>448235</xdr:colOff>
      <xdr:row>164</xdr:row>
      <xdr:rowOff>44823</xdr:rowOff>
    </xdr:from>
    <xdr:to>
      <xdr:col>6</xdr:col>
      <xdr:colOff>700235</xdr:colOff>
      <xdr:row>164</xdr:row>
      <xdr:rowOff>296823</xdr:rowOff>
    </xdr:to>
    <xdr:pic>
      <xdr:nvPicPr>
        <xdr:cNvPr id="173" name="Imagem 172">
          <a:extLst>
            <a:ext uri="{FF2B5EF4-FFF2-40B4-BE49-F238E27FC236}">
              <a16:creationId xmlns:a16="http://schemas.microsoft.com/office/drawing/2014/main" id="{87428487-A3AB-436D-AE8E-A650F95ADAE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twoCellAnchor>
  <xdr:twoCellAnchor editAs="oneCell">
    <xdr:from>
      <xdr:col>6</xdr:col>
      <xdr:colOff>440166</xdr:colOff>
      <xdr:row>163</xdr:row>
      <xdr:rowOff>46484</xdr:rowOff>
    </xdr:from>
    <xdr:to>
      <xdr:col>6</xdr:col>
      <xdr:colOff>685892</xdr:colOff>
      <xdr:row>163</xdr:row>
      <xdr:rowOff>293442</xdr:rowOff>
    </xdr:to>
    <xdr:pic>
      <xdr:nvPicPr>
        <xdr:cNvPr id="174" name="Imagem 173">
          <a:extLst>
            <a:ext uri="{FF2B5EF4-FFF2-40B4-BE49-F238E27FC236}">
              <a16:creationId xmlns:a16="http://schemas.microsoft.com/office/drawing/2014/main" id="{D9577B4E-BBB1-4F65-97B4-6E88AE363B8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18519" y="54596719"/>
          <a:ext cx="245726" cy="246958"/>
        </a:xfrm>
        <a:prstGeom prst="rect">
          <a:avLst/>
        </a:prstGeom>
      </xdr:spPr>
    </xdr:pic>
    <xdr:clientData/>
  </xdr:twoCellAnchor>
  <xdr:oneCellAnchor>
    <xdr:from>
      <xdr:col>6</xdr:col>
      <xdr:colOff>448235</xdr:colOff>
      <xdr:row>165</xdr:row>
      <xdr:rowOff>44823</xdr:rowOff>
    </xdr:from>
    <xdr:ext cx="252000" cy="252000"/>
    <xdr:pic>
      <xdr:nvPicPr>
        <xdr:cNvPr id="175" name="Imagem 174">
          <a:extLst>
            <a:ext uri="{FF2B5EF4-FFF2-40B4-BE49-F238E27FC236}">
              <a16:creationId xmlns:a16="http://schemas.microsoft.com/office/drawing/2014/main" id="{AD5187CD-5919-44E0-A556-3A1C2C04EA9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oneCellAnchor>
    <xdr:from>
      <xdr:col>6</xdr:col>
      <xdr:colOff>448235</xdr:colOff>
      <xdr:row>166</xdr:row>
      <xdr:rowOff>44823</xdr:rowOff>
    </xdr:from>
    <xdr:ext cx="252000" cy="252000"/>
    <xdr:pic>
      <xdr:nvPicPr>
        <xdr:cNvPr id="176" name="Imagem 175">
          <a:extLst>
            <a:ext uri="{FF2B5EF4-FFF2-40B4-BE49-F238E27FC236}">
              <a16:creationId xmlns:a16="http://schemas.microsoft.com/office/drawing/2014/main" id="{89B818D7-1139-4611-961D-CDD314772EB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oneCellAnchor>
    <xdr:from>
      <xdr:col>6</xdr:col>
      <xdr:colOff>448235</xdr:colOff>
      <xdr:row>167</xdr:row>
      <xdr:rowOff>44823</xdr:rowOff>
    </xdr:from>
    <xdr:ext cx="252000" cy="252000"/>
    <xdr:pic>
      <xdr:nvPicPr>
        <xdr:cNvPr id="177" name="Imagem 176">
          <a:extLst>
            <a:ext uri="{FF2B5EF4-FFF2-40B4-BE49-F238E27FC236}">
              <a16:creationId xmlns:a16="http://schemas.microsoft.com/office/drawing/2014/main" id="{86E90724-3EF8-4054-8448-C6AB270A46E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twoCellAnchor editAs="oneCell">
    <xdr:from>
      <xdr:col>6</xdr:col>
      <xdr:colOff>156882</xdr:colOff>
      <xdr:row>163</xdr:row>
      <xdr:rowOff>43963</xdr:rowOff>
    </xdr:from>
    <xdr:to>
      <xdr:col>6</xdr:col>
      <xdr:colOff>408882</xdr:colOff>
      <xdr:row>163</xdr:row>
      <xdr:rowOff>295963</xdr:rowOff>
    </xdr:to>
    <xdr:pic>
      <xdr:nvPicPr>
        <xdr:cNvPr id="178" name="Imagem 177">
          <a:extLst>
            <a:ext uri="{FF2B5EF4-FFF2-40B4-BE49-F238E27FC236}">
              <a16:creationId xmlns:a16="http://schemas.microsoft.com/office/drawing/2014/main" id="{E2CF0ADC-ECF6-46DD-9876-C06644020F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35235" y="54594198"/>
          <a:ext cx="252000" cy="252000"/>
        </a:xfrm>
        <a:prstGeom prst="rect">
          <a:avLst/>
        </a:prstGeom>
      </xdr:spPr>
    </xdr:pic>
    <xdr:clientData/>
  </xdr:twoCellAnchor>
  <xdr:twoCellAnchor editAs="oneCell">
    <xdr:from>
      <xdr:col>6</xdr:col>
      <xdr:colOff>152400</xdr:colOff>
      <xdr:row>172</xdr:row>
      <xdr:rowOff>50987</xdr:rowOff>
    </xdr:from>
    <xdr:to>
      <xdr:col>6</xdr:col>
      <xdr:colOff>404400</xdr:colOff>
      <xdr:row>172</xdr:row>
      <xdr:rowOff>305788</xdr:rowOff>
    </xdr:to>
    <xdr:pic>
      <xdr:nvPicPr>
        <xdr:cNvPr id="179" name="Imagem 178">
          <a:extLst>
            <a:ext uri="{FF2B5EF4-FFF2-40B4-BE49-F238E27FC236}">
              <a16:creationId xmlns:a16="http://schemas.microsoft.com/office/drawing/2014/main" id="{2CFE7974-A672-411C-8605-7201C8E41F83}"/>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twoCellAnchor>
  <xdr:twoCellAnchor editAs="oneCell">
    <xdr:from>
      <xdr:col>6</xdr:col>
      <xdr:colOff>152400</xdr:colOff>
      <xdr:row>172</xdr:row>
      <xdr:rowOff>345837</xdr:rowOff>
    </xdr:from>
    <xdr:to>
      <xdr:col>6</xdr:col>
      <xdr:colOff>404400</xdr:colOff>
      <xdr:row>172</xdr:row>
      <xdr:rowOff>595596</xdr:rowOff>
    </xdr:to>
    <xdr:pic>
      <xdr:nvPicPr>
        <xdr:cNvPr id="180" name="Imagem 179">
          <a:extLst>
            <a:ext uri="{FF2B5EF4-FFF2-40B4-BE49-F238E27FC236}">
              <a16:creationId xmlns:a16="http://schemas.microsoft.com/office/drawing/2014/main" id="{C32B21D4-B83D-4811-BB14-5ECB8E9C4FF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25150" y="58248312"/>
          <a:ext cx="252000" cy="249759"/>
        </a:xfrm>
        <a:prstGeom prst="rect">
          <a:avLst/>
        </a:prstGeom>
      </xdr:spPr>
    </xdr:pic>
    <xdr:clientData/>
  </xdr:twoCellAnchor>
  <xdr:oneCellAnchor>
    <xdr:from>
      <xdr:col>6</xdr:col>
      <xdr:colOff>447955</xdr:colOff>
      <xdr:row>172</xdr:row>
      <xdr:rowOff>52387</xdr:rowOff>
    </xdr:from>
    <xdr:ext cx="252000" cy="252000"/>
    <xdr:pic>
      <xdr:nvPicPr>
        <xdr:cNvPr id="182" name="Imagem 181">
          <a:extLst>
            <a:ext uri="{FF2B5EF4-FFF2-40B4-BE49-F238E27FC236}">
              <a16:creationId xmlns:a16="http://schemas.microsoft.com/office/drawing/2014/main" id="{8F09D990-6A67-4715-992C-311F847183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0705" y="57954862"/>
          <a:ext cx="252000" cy="252000"/>
        </a:xfrm>
        <a:prstGeom prst="rect">
          <a:avLst/>
        </a:prstGeom>
      </xdr:spPr>
    </xdr:pic>
    <xdr:clientData/>
  </xdr:oneCellAnchor>
  <xdr:twoCellAnchor editAs="oneCell">
    <xdr:from>
      <xdr:col>6</xdr:col>
      <xdr:colOff>451092</xdr:colOff>
      <xdr:row>172</xdr:row>
      <xdr:rowOff>342900</xdr:rowOff>
    </xdr:from>
    <xdr:to>
      <xdr:col>6</xdr:col>
      <xdr:colOff>696818</xdr:colOff>
      <xdr:row>172</xdr:row>
      <xdr:rowOff>589858</xdr:rowOff>
    </xdr:to>
    <xdr:pic>
      <xdr:nvPicPr>
        <xdr:cNvPr id="183" name="Imagem 182">
          <a:extLst>
            <a:ext uri="{FF2B5EF4-FFF2-40B4-BE49-F238E27FC236}">
              <a16:creationId xmlns:a16="http://schemas.microsoft.com/office/drawing/2014/main" id="{DA56A007-5D77-46FE-8514-AA522E6C624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23842" y="58245375"/>
          <a:ext cx="245726" cy="246958"/>
        </a:xfrm>
        <a:prstGeom prst="rect">
          <a:avLst/>
        </a:prstGeom>
      </xdr:spPr>
    </xdr:pic>
    <xdr:clientData/>
  </xdr:twoCellAnchor>
  <xdr:oneCellAnchor>
    <xdr:from>
      <xdr:col>6</xdr:col>
      <xdr:colOff>152400</xdr:colOff>
      <xdr:row>173</xdr:row>
      <xdr:rowOff>50987</xdr:rowOff>
    </xdr:from>
    <xdr:ext cx="252000" cy="254801"/>
    <xdr:pic>
      <xdr:nvPicPr>
        <xdr:cNvPr id="184" name="Imagem 183">
          <a:extLst>
            <a:ext uri="{FF2B5EF4-FFF2-40B4-BE49-F238E27FC236}">
              <a16:creationId xmlns:a16="http://schemas.microsoft.com/office/drawing/2014/main" id="{0F1FFB6B-939D-4252-BB22-41A6CF0A235A}"/>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oneCellAnchor>
  <xdr:oneCellAnchor>
    <xdr:from>
      <xdr:col>6</xdr:col>
      <xdr:colOff>152400</xdr:colOff>
      <xdr:row>173</xdr:row>
      <xdr:rowOff>345837</xdr:rowOff>
    </xdr:from>
    <xdr:ext cx="252000" cy="249759"/>
    <xdr:pic>
      <xdr:nvPicPr>
        <xdr:cNvPr id="185" name="Imagem 184">
          <a:extLst>
            <a:ext uri="{FF2B5EF4-FFF2-40B4-BE49-F238E27FC236}">
              <a16:creationId xmlns:a16="http://schemas.microsoft.com/office/drawing/2014/main" id="{AAC448DC-4DC8-401B-8BB1-103EBC434DBA}"/>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25150" y="58248312"/>
          <a:ext cx="252000" cy="249759"/>
        </a:xfrm>
        <a:prstGeom prst="rect">
          <a:avLst/>
        </a:prstGeom>
      </xdr:spPr>
    </xdr:pic>
    <xdr:clientData/>
  </xdr:oneCellAnchor>
  <xdr:oneCellAnchor>
    <xdr:from>
      <xdr:col>6</xdr:col>
      <xdr:colOff>447955</xdr:colOff>
      <xdr:row>173</xdr:row>
      <xdr:rowOff>52387</xdr:rowOff>
    </xdr:from>
    <xdr:ext cx="252000" cy="252000"/>
    <xdr:pic>
      <xdr:nvPicPr>
        <xdr:cNvPr id="186" name="Imagem 185">
          <a:extLst>
            <a:ext uri="{FF2B5EF4-FFF2-40B4-BE49-F238E27FC236}">
              <a16:creationId xmlns:a16="http://schemas.microsoft.com/office/drawing/2014/main" id="{D5B6F974-83EC-4AB6-93BE-47248E8487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0705" y="57954862"/>
          <a:ext cx="252000" cy="252000"/>
        </a:xfrm>
        <a:prstGeom prst="rect">
          <a:avLst/>
        </a:prstGeom>
      </xdr:spPr>
    </xdr:pic>
    <xdr:clientData/>
  </xdr:oneCellAnchor>
  <xdr:oneCellAnchor>
    <xdr:from>
      <xdr:col>6</xdr:col>
      <xdr:colOff>451092</xdr:colOff>
      <xdr:row>173</xdr:row>
      <xdr:rowOff>342900</xdr:rowOff>
    </xdr:from>
    <xdr:ext cx="245726" cy="246958"/>
    <xdr:pic>
      <xdr:nvPicPr>
        <xdr:cNvPr id="187" name="Imagem 186">
          <a:extLst>
            <a:ext uri="{FF2B5EF4-FFF2-40B4-BE49-F238E27FC236}">
              <a16:creationId xmlns:a16="http://schemas.microsoft.com/office/drawing/2014/main" id="{C7B24390-9297-48DD-86A8-669C89AC9FE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23842" y="58245375"/>
          <a:ext cx="245726" cy="246958"/>
        </a:xfrm>
        <a:prstGeom prst="rect">
          <a:avLst/>
        </a:prstGeom>
      </xdr:spPr>
    </xdr:pic>
    <xdr:clientData/>
  </xdr:oneCellAnchor>
  <xdr:oneCellAnchor>
    <xdr:from>
      <xdr:col>6</xdr:col>
      <xdr:colOff>152400</xdr:colOff>
      <xdr:row>174</xdr:row>
      <xdr:rowOff>50987</xdr:rowOff>
    </xdr:from>
    <xdr:ext cx="252000" cy="254801"/>
    <xdr:pic>
      <xdr:nvPicPr>
        <xdr:cNvPr id="188" name="Imagem 187">
          <a:extLst>
            <a:ext uri="{FF2B5EF4-FFF2-40B4-BE49-F238E27FC236}">
              <a16:creationId xmlns:a16="http://schemas.microsoft.com/office/drawing/2014/main" id="{E702A222-4BFF-45B6-8A22-D9DB1BD1D9A8}"/>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oneCellAnchor>
  <xdr:oneCellAnchor>
    <xdr:from>
      <xdr:col>6</xdr:col>
      <xdr:colOff>447675</xdr:colOff>
      <xdr:row>174</xdr:row>
      <xdr:rowOff>50562</xdr:rowOff>
    </xdr:from>
    <xdr:ext cx="252000" cy="249759"/>
    <xdr:pic>
      <xdr:nvPicPr>
        <xdr:cNvPr id="189" name="Imagem 188">
          <a:extLst>
            <a:ext uri="{FF2B5EF4-FFF2-40B4-BE49-F238E27FC236}">
              <a16:creationId xmlns:a16="http://schemas.microsoft.com/office/drawing/2014/main" id="{86E66FA3-10B4-4795-B333-8E85A7881DB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174</xdr:row>
      <xdr:rowOff>342900</xdr:rowOff>
    </xdr:from>
    <xdr:ext cx="245726" cy="246958"/>
    <xdr:pic>
      <xdr:nvPicPr>
        <xdr:cNvPr id="191" name="Imagem 190">
          <a:extLst>
            <a:ext uri="{FF2B5EF4-FFF2-40B4-BE49-F238E27FC236}">
              <a16:creationId xmlns:a16="http://schemas.microsoft.com/office/drawing/2014/main" id="{E1238D6E-5CBA-431A-9505-5A6D1E894A9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152400</xdr:colOff>
      <xdr:row>175</xdr:row>
      <xdr:rowOff>50987</xdr:rowOff>
    </xdr:from>
    <xdr:ext cx="252000" cy="254801"/>
    <xdr:pic>
      <xdr:nvPicPr>
        <xdr:cNvPr id="192" name="Imagem 191">
          <a:extLst>
            <a:ext uri="{FF2B5EF4-FFF2-40B4-BE49-F238E27FC236}">
              <a16:creationId xmlns:a16="http://schemas.microsoft.com/office/drawing/2014/main" id="{6EE96142-BD8C-46B0-BD5C-86FE1545E833}"/>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9248862"/>
          <a:ext cx="252000" cy="254801"/>
        </a:xfrm>
        <a:prstGeom prst="rect">
          <a:avLst/>
        </a:prstGeom>
      </xdr:spPr>
    </xdr:pic>
    <xdr:clientData/>
  </xdr:oneCellAnchor>
  <xdr:oneCellAnchor>
    <xdr:from>
      <xdr:col>6</xdr:col>
      <xdr:colOff>447675</xdr:colOff>
      <xdr:row>175</xdr:row>
      <xdr:rowOff>50562</xdr:rowOff>
    </xdr:from>
    <xdr:ext cx="252000" cy="249759"/>
    <xdr:pic>
      <xdr:nvPicPr>
        <xdr:cNvPr id="193" name="Imagem 192">
          <a:extLst>
            <a:ext uri="{FF2B5EF4-FFF2-40B4-BE49-F238E27FC236}">
              <a16:creationId xmlns:a16="http://schemas.microsoft.com/office/drawing/2014/main" id="{AD62EC40-DCB0-4751-BF95-7B3CF7B30C0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175</xdr:row>
      <xdr:rowOff>342900</xdr:rowOff>
    </xdr:from>
    <xdr:ext cx="245726" cy="246958"/>
    <xdr:pic>
      <xdr:nvPicPr>
        <xdr:cNvPr id="194" name="Imagem 193">
          <a:extLst>
            <a:ext uri="{FF2B5EF4-FFF2-40B4-BE49-F238E27FC236}">
              <a16:creationId xmlns:a16="http://schemas.microsoft.com/office/drawing/2014/main" id="{AED79384-BC31-4977-A046-69F0CE0B7BA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152400</xdr:colOff>
      <xdr:row>176</xdr:row>
      <xdr:rowOff>50987</xdr:rowOff>
    </xdr:from>
    <xdr:ext cx="252000" cy="254801"/>
    <xdr:pic>
      <xdr:nvPicPr>
        <xdr:cNvPr id="195" name="Imagem 194">
          <a:extLst>
            <a:ext uri="{FF2B5EF4-FFF2-40B4-BE49-F238E27FC236}">
              <a16:creationId xmlns:a16="http://schemas.microsoft.com/office/drawing/2014/main" id="{803DAC30-99A9-4817-8E86-5B5015F62135}"/>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9248862"/>
          <a:ext cx="252000" cy="254801"/>
        </a:xfrm>
        <a:prstGeom prst="rect">
          <a:avLst/>
        </a:prstGeom>
      </xdr:spPr>
    </xdr:pic>
    <xdr:clientData/>
  </xdr:oneCellAnchor>
  <xdr:oneCellAnchor>
    <xdr:from>
      <xdr:col>6</xdr:col>
      <xdr:colOff>447675</xdr:colOff>
      <xdr:row>176</xdr:row>
      <xdr:rowOff>50562</xdr:rowOff>
    </xdr:from>
    <xdr:ext cx="252000" cy="249759"/>
    <xdr:pic>
      <xdr:nvPicPr>
        <xdr:cNvPr id="196" name="Imagem 195">
          <a:extLst>
            <a:ext uri="{FF2B5EF4-FFF2-40B4-BE49-F238E27FC236}">
              <a16:creationId xmlns:a16="http://schemas.microsoft.com/office/drawing/2014/main" id="{78E953CC-BADE-4327-8017-5B1508EDB40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176</xdr:row>
      <xdr:rowOff>342900</xdr:rowOff>
    </xdr:from>
    <xdr:ext cx="245726" cy="246958"/>
    <xdr:pic>
      <xdr:nvPicPr>
        <xdr:cNvPr id="197" name="Imagem 196">
          <a:extLst>
            <a:ext uri="{FF2B5EF4-FFF2-40B4-BE49-F238E27FC236}">
              <a16:creationId xmlns:a16="http://schemas.microsoft.com/office/drawing/2014/main" id="{9169BEB3-F951-4BA9-84E0-0E8F599A18E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437736</xdr:colOff>
      <xdr:row>141</xdr:row>
      <xdr:rowOff>45969</xdr:rowOff>
    </xdr:from>
    <xdr:ext cx="259795" cy="252000"/>
    <xdr:pic>
      <xdr:nvPicPr>
        <xdr:cNvPr id="198" name="Imagem 197">
          <a:extLst>
            <a:ext uri="{FF2B5EF4-FFF2-40B4-BE49-F238E27FC236}">
              <a16:creationId xmlns:a16="http://schemas.microsoft.com/office/drawing/2014/main" id="{6D2C6DEB-3E48-4056-8B73-7879E7261F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177</xdr:row>
      <xdr:rowOff>45969</xdr:rowOff>
    </xdr:from>
    <xdr:ext cx="259795" cy="252000"/>
    <xdr:pic>
      <xdr:nvPicPr>
        <xdr:cNvPr id="199" name="Imagem 198">
          <a:extLst>
            <a:ext uri="{FF2B5EF4-FFF2-40B4-BE49-F238E27FC236}">
              <a16:creationId xmlns:a16="http://schemas.microsoft.com/office/drawing/2014/main" id="{E390C8AE-B9CD-4507-91A2-F3F29A339F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twoCellAnchor editAs="oneCell">
    <xdr:from>
      <xdr:col>6</xdr:col>
      <xdr:colOff>447675</xdr:colOff>
      <xdr:row>111</xdr:row>
      <xdr:rowOff>42862</xdr:rowOff>
    </xdr:from>
    <xdr:to>
      <xdr:col>6</xdr:col>
      <xdr:colOff>707470</xdr:colOff>
      <xdr:row>111</xdr:row>
      <xdr:rowOff>294862</xdr:rowOff>
    </xdr:to>
    <xdr:pic>
      <xdr:nvPicPr>
        <xdr:cNvPr id="200" name="Imagem 199">
          <a:extLst>
            <a:ext uri="{FF2B5EF4-FFF2-40B4-BE49-F238E27FC236}">
              <a16:creationId xmlns:a16="http://schemas.microsoft.com/office/drawing/2014/main" id="{D1012BAD-E5B5-4925-8866-89D4B61235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0425" y="37447537"/>
          <a:ext cx="259795" cy="252000"/>
        </a:xfrm>
        <a:prstGeom prst="rect">
          <a:avLst/>
        </a:prstGeom>
      </xdr:spPr>
    </xdr:pic>
    <xdr:clientData/>
  </xdr:twoCellAnchor>
  <xdr:oneCellAnchor>
    <xdr:from>
      <xdr:col>6</xdr:col>
      <xdr:colOff>152400</xdr:colOff>
      <xdr:row>111</xdr:row>
      <xdr:rowOff>42862</xdr:rowOff>
    </xdr:from>
    <xdr:ext cx="253519" cy="252000"/>
    <xdr:pic>
      <xdr:nvPicPr>
        <xdr:cNvPr id="201" name="Imagem 200">
          <a:extLst>
            <a:ext uri="{FF2B5EF4-FFF2-40B4-BE49-F238E27FC236}">
              <a16:creationId xmlns:a16="http://schemas.microsoft.com/office/drawing/2014/main" id="{2BF8E9A9-FCF2-4A21-8F45-A157B1D7C5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25150" y="37447537"/>
          <a:ext cx="253519" cy="252000"/>
        </a:xfrm>
        <a:prstGeom prst="rect">
          <a:avLst/>
        </a:prstGeom>
      </xdr:spPr>
    </xdr:pic>
    <xdr:clientData/>
  </xdr:oneCellAnchor>
  <xdr:oneCellAnchor>
    <xdr:from>
      <xdr:col>6</xdr:col>
      <xdr:colOff>161925</xdr:colOff>
      <xdr:row>116</xdr:row>
      <xdr:rowOff>338137</xdr:rowOff>
    </xdr:from>
    <xdr:ext cx="259795" cy="252000"/>
    <xdr:pic>
      <xdr:nvPicPr>
        <xdr:cNvPr id="202" name="Imagem 201">
          <a:extLst>
            <a:ext uri="{FF2B5EF4-FFF2-40B4-BE49-F238E27FC236}">
              <a16:creationId xmlns:a16="http://schemas.microsoft.com/office/drawing/2014/main" id="{A8128FB9-66B1-4B6A-8D07-43B8DAEF01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34675" y="39523987"/>
          <a:ext cx="259795" cy="252000"/>
        </a:xfrm>
        <a:prstGeom prst="rect">
          <a:avLst/>
        </a:prstGeom>
      </xdr:spPr>
    </xdr:pic>
    <xdr:clientData/>
  </xdr:oneCellAnchor>
  <xdr:oneCellAnchor>
    <xdr:from>
      <xdr:col>6</xdr:col>
      <xdr:colOff>447675</xdr:colOff>
      <xdr:row>116</xdr:row>
      <xdr:rowOff>42862</xdr:rowOff>
    </xdr:from>
    <xdr:ext cx="253519" cy="252000"/>
    <xdr:pic>
      <xdr:nvPicPr>
        <xdr:cNvPr id="203" name="Imagem 202">
          <a:extLst>
            <a:ext uri="{FF2B5EF4-FFF2-40B4-BE49-F238E27FC236}">
              <a16:creationId xmlns:a16="http://schemas.microsoft.com/office/drawing/2014/main" id="{5A5F646B-9172-41A9-B5FA-787343FD72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9228712"/>
          <a:ext cx="253519" cy="252000"/>
        </a:xfrm>
        <a:prstGeom prst="rect">
          <a:avLst/>
        </a:prstGeom>
      </xdr:spPr>
    </xdr:pic>
    <xdr:clientData/>
  </xdr:oneCellAnchor>
  <xdr:oneCellAnchor>
    <xdr:from>
      <xdr:col>6</xdr:col>
      <xdr:colOff>161925</xdr:colOff>
      <xdr:row>116</xdr:row>
      <xdr:rowOff>47625</xdr:rowOff>
    </xdr:from>
    <xdr:ext cx="252000" cy="252000"/>
    <xdr:pic>
      <xdr:nvPicPr>
        <xdr:cNvPr id="204" name="Imagem 203">
          <a:extLst>
            <a:ext uri="{FF2B5EF4-FFF2-40B4-BE49-F238E27FC236}">
              <a16:creationId xmlns:a16="http://schemas.microsoft.com/office/drawing/2014/main" id="{60D7E042-67D6-4121-87E9-BA937A8CF08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34675" y="39233475"/>
          <a:ext cx="252000" cy="252000"/>
        </a:xfrm>
        <a:prstGeom prst="rect">
          <a:avLst/>
        </a:prstGeom>
      </xdr:spPr>
    </xdr:pic>
    <xdr:clientData/>
  </xdr:oneCellAnchor>
  <xdr:oneCellAnchor>
    <xdr:from>
      <xdr:col>6</xdr:col>
      <xdr:colOff>161925</xdr:colOff>
      <xdr:row>117</xdr:row>
      <xdr:rowOff>338137</xdr:rowOff>
    </xdr:from>
    <xdr:ext cx="259795" cy="252000"/>
    <xdr:pic>
      <xdr:nvPicPr>
        <xdr:cNvPr id="205" name="Imagem 204">
          <a:extLst>
            <a:ext uri="{FF2B5EF4-FFF2-40B4-BE49-F238E27FC236}">
              <a16:creationId xmlns:a16="http://schemas.microsoft.com/office/drawing/2014/main" id="{82357035-73BF-48D9-87F5-60DC38833A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34675" y="39523987"/>
          <a:ext cx="259795" cy="252000"/>
        </a:xfrm>
        <a:prstGeom prst="rect">
          <a:avLst/>
        </a:prstGeom>
      </xdr:spPr>
    </xdr:pic>
    <xdr:clientData/>
  </xdr:oneCellAnchor>
  <xdr:oneCellAnchor>
    <xdr:from>
      <xdr:col>6</xdr:col>
      <xdr:colOff>447675</xdr:colOff>
      <xdr:row>117</xdr:row>
      <xdr:rowOff>42862</xdr:rowOff>
    </xdr:from>
    <xdr:ext cx="253519" cy="252000"/>
    <xdr:pic>
      <xdr:nvPicPr>
        <xdr:cNvPr id="206" name="Imagem 205">
          <a:extLst>
            <a:ext uri="{FF2B5EF4-FFF2-40B4-BE49-F238E27FC236}">
              <a16:creationId xmlns:a16="http://schemas.microsoft.com/office/drawing/2014/main" id="{BAFBC280-E4A2-4022-88E6-4B2A21611E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9228712"/>
          <a:ext cx="253519" cy="252000"/>
        </a:xfrm>
        <a:prstGeom prst="rect">
          <a:avLst/>
        </a:prstGeom>
      </xdr:spPr>
    </xdr:pic>
    <xdr:clientData/>
  </xdr:oneCellAnchor>
  <xdr:oneCellAnchor>
    <xdr:from>
      <xdr:col>6</xdr:col>
      <xdr:colOff>161925</xdr:colOff>
      <xdr:row>117</xdr:row>
      <xdr:rowOff>47625</xdr:rowOff>
    </xdr:from>
    <xdr:ext cx="252000" cy="252000"/>
    <xdr:pic>
      <xdr:nvPicPr>
        <xdr:cNvPr id="207" name="Imagem 206">
          <a:extLst>
            <a:ext uri="{FF2B5EF4-FFF2-40B4-BE49-F238E27FC236}">
              <a16:creationId xmlns:a16="http://schemas.microsoft.com/office/drawing/2014/main" id="{CDC355AC-52C1-47AD-8B6C-3731E3FAED6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34675" y="39233475"/>
          <a:ext cx="252000" cy="252000"/>
        </a:xfrm>
        <a:prstGeom prst="rect">
          <a:avLst/>
        </a:prstGeom>
      </xdr:spPr>
    </xdr:pic>
    <xdr:clientData/>
  </xdr:oneCellAnchor>
  <xdr:oneCellAnchor>
    <xdr:from>
      <xdr:col>6</xdr:col>
      <xdr:colOff>447675</xdr:colOff>
      <xdr:row>126</xdr:row>
      <xdr:rowOff>38100</xdr:rowOff>
    </xdr:from>
    <xdr:ext cx="253519" cy="252000"/>
    <xdr:pic>
      <xdr:nvPicPr>
        <xdr:cNvPr id="208" name="Imagem 207">
          <a:extLst>
            <a:ext uri="{FF2B5EF4-FFF2-40B4-BE49-F238E27FC236}">
              <a16:creationId xmlns:a16="http://schemas.microsoft.com/office/drawing/2014/main" id="{A07168A9-BA8E-448E-B6C2-BC58D34A91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447675</xdr:colOff>
      <xdr:row>136</xdr:row>
      <xdr:rowOff>38100</xdr:rowOff>
    </xdr:from>
    <xdr:ext cx="253519" cy="252000"/>
    <xdr:pic>
      <xdr:nvPicPr>
        <xdr:cNvPr id="209" name="Imagem 208">
          <a:extLst>
            <a:ext uri="{FF2B5EF4-FFF2-40B4-BE49-F238E27FC236}">
              <a16:creationId xmlns:a16="http://schemas.microsoft.com/office/drawing/2014/main" id="{0498650C-EB9A-454D-A6DA-6F1A45D180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447675</xdr:colOff>
      <xdr:row>138</xdr:row>
      <xdr:rowOff>38100</xdr:rowOff>
    </xdr:from>
    <xdr:ext cx="253519" cy="252000"/>
    <xdr:pic>
      <xdr:nvPicPr>
        <xdr:cNvPr id="210" name="Imagem 209">
          <a:extLst>
            <a:ext uri="{FF2B5EF4-FFF2-40B4-BE49-F238E27FC236}">
              <a16:creationId xmlns:a16="http://schemas.microsoft.com/office/drawing/2014/main" id="{664BAFE3-6F3B-4EC1-8666-750AF5937C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437736</xdr:colOff>
      <xdr:row>127</xdr:row>
      <xdr:rowOff>45969</xdr:rowOff>
    </xdr:from>
    <xdr:ext cx="259795" cy="252000"/>
    <xdr:pic>
      <xdr:nvPicPr>
        <xdr:cNvPr id="211" name="Imagem 210">
          <a:extLst>
            <a:ext uri="{FF2B5EF4-FFF2-40B4-BE49-F238E27FC236}">
              <a16:creationId xmlns:a16="http://schemas.microsoft.com/office/drawing/2014/main" id="{F49DB6FE-0B19-455B-B57B-028C5288461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128</xdr:row>
      <xdr:rowOff>45969</xdr:rowOff>
    </xdr:from>
    <xdr:ext cx="259795" cy="252000"/>
    <xdr:pic>
      <xdr:nvPicPr>
        <xdr:cNvPr id="212" name="Imagem 211">
          <a:extLst>
            <a:ext uri="{FF2B5EF4-FFF2-40B4-BE49-F238E27FC236}">
              <a16:creationId xmlns:a16="http://schemas.microsoft.com/office/drawing/2014/main" id="{BBE21E7A-F25E-4984-ACA1-4F2B735E0E1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129</xdr:row>
      <xdr:rowOff>45969</xdr:rowOff>
    </xdr:from>
    <xdr:ext cx="259795" cy="252000"/>
    <xdr:pic>
      <xdr:nvPicPr>
        <xdr:cNvPr id="213" name="Imagem 212">
          <a:extLst>
            <a:ext uri="{FF2B5EF4-FFF2-40B4-BE49-F238E27FC236}">
              <a16:creationId xmlns:a16="http://schemas.microsoft.com/office/drawing/2014/main" id="{29977093-2767-4B02-9CD7-57CC3527351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137</xdr:row>
      <xdr:rowOff>45969</xdr:rowOff>
    </xdr:from>
    <xdr:ext cx="259795" cy="252000"/>
    <xdr:pic>
      <xdr:nvPicPr>
        <xdr:cNvPr id="214" name="Imagem 213">
          <a:extLst>
            <a:ext uri="{FF2B5EF4-FFF2-40B4-BE49-F238E27FC236}">
              <a16:creationId xmlns:a16="http://schemas.microsoft.com/office/drawing/2014/main" id="{4A3E64EE-1269-4F2E-816F-D19949C54A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142875</xdr:colOff>
      <xdr:row>137</xdr:row>
      <xdr:rowOff>47625</xdr:rowOff>
    </xdr:from>
    <xdr:ext cx="253519" cy="252000"/>
    <xdr:pic>
      <xdr:nvPicPr>
        <xdr:cNvPr id="216" name="Imagem 215">
          <a:extLst>
            <a:ext uri="{FF2B5EF4-FFF2-40B4-BE49-F238E27FC236}">
              <a16:creationId xmlns:a16="http://schemas.microsoft.com/office/drawing/2014/main" id="{8B7081E9-ADF6-4DBC-926D-C900B7761D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15625" y="45196125"/>
          <a:ext cx="253519" cy="252000"/>
        </a:xfrm>
        <a:prstGeom prst="rect">
          <a:avLst/>
        </a:prstGeom>
      </xdr:spPr>
    </xdr:pic>
    <xdr:clientData/>
  </xdr:oneCellAnchor>
  <xdr:oneCellAnchor>
    <xdr:from>
      <xdr:col>6</xdr:col>
      <xdr:colOff>447675</xdr:colOff>
      <xdr:row>139</xdr:row>
      <xdr:rowOff>43897</xdr:rowOff>
    </xdr:from>
    <xdr:ext cx="253519" cy="252000"/>
    <xdr:pic>
      <xdr:nvPicPr>
        <xdr:cNvPr id="217" name="Imagem 216">
          <a:extLst>
            <a:ext uri="{FF2B5EF4-FFF2-40B4-BE49-F238E27FC236}">
              <a16:creationId xmlns:a16="http://schemas.microsoft.com/office/drawing/2014/main" id="{2A37CBC4-7260-4315-9739-B30108007C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16284" y="46774375"/>
          <a:ext cx="253519" cy="252000"/>
        </a:xfrm>
        <a:prstGeom prst="rect">
          <a:avLst/>
        </a:prstGeom>
      </xdr:spPr>
    </xdr:pic>
    <xdr:clientData/>
  </xdr:oneCellAnchor>
  <xdr:oneCellAnchor>
    <xdr:from>
      <xdr:col>6</xdr:col>
      <xdr:colOff>447675</xdr:colOff>
      <xdr:row>139</xdr:row>
      <xdr:rowOff>333375</xdr:rowOff>
    </xdr:from>
    <xdr:ext cx="259795" cy="252000"/>
    <xdr:pic>
      <xdr:nvPicPr>
        <xdr:cNvPr id="218" name="Imagem 217">
          <a:extLst>
            <a:ext uri="{FF2B5EF4-FFF2-40B4-BE49-F238E27FC236}">
              <a16:creationId xmlns:a16="http://schemas.microsoft.com/office/drawing/2014/main" id="{D11E198B-7FC8-44A1-8914-0A89BFAFCC4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0425" y="47005875"/>
          <a:ext cx="259795" cy="252000"/>
        </a:xfrm>
        <a:prstGeom prst="rect">
          <a:avLst/>
        </a:prstGeom>
      </xdr:spPr>
    </xdr:pic>
    <xdr:clientData/>
  </xdr:oneCellAnchor>
  <xdr:twoCellAnchor editAs="oneCell">
    <xdr:from>
      <xdr:col>6</xdr:col>
      <xdr:colOff>157370</xdr:colOff>
      <xdr:row>139</xdr:row>
      <xdr:rowOff>43897</xdr:rowOff>
    </xdr:from>
    <xdr:to>
      <xdr:col>6</xdr:col>
      <xdr:colOff>403096</xdr:colOff>
      <xdr:row>139</xdr:row>
      <xdr:rowOff>295897</xdr:rowOff>
    </xdr:to>
    <xdr:pic>
      <xdr:nvPicPr>
        <xdr:cNvPr id="219" name="Imagem 218">
          <a:extLst>
            <a:ext uri="{FF2B5EF4-FFF2-40B4-BE49-F238E27FC236}">
              <a16:creationId xmlns:a16="http://schemas.microsoft.com/office/drawing/2014/main" id="{E2F4E70C-0D07-4E32-9535-19F83134F29C}"/>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25979" y="46774375"/>
          <a:ext cx="245726" cy="252000"/>
        </a:xfrm>
        <a:prstGeom prst="rect">
          <a:avLst/>
        </a:prstGeom>
      </xdr:spPr>
    </xdr:pic>
    <xdr:clientData/>
  </xdr:twoCellAnchor>
  <xdr:oneCellAnchor>
    <xdr:from>
      <xdr:col>6</xdr:col>
      <xdr:colOff>447675</xdr:colOff>
      <xdr:row>140</xdr:row>
      <xdr:rowOff>43897</xdr:rowOff>
    </xdr:from>
    <xdr:ext cx="253519" cy="252000"/>
    <xdr:pic>
      <xdr:nvPicPr>
        <xdr:cNvPr id="220" name="Imagem 219">
          <a:extLst>
            <a:ext uri="{FF2B5EF4-FFF2-40B4-BE49-F238E27FC236}">
              <a16:creationId xmlns:a16="http://schemas.microsoft.com/office/drawing/2014/main" id="{8F05BD57-397C-40BD-BB27-0BB755BC76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16284" y="46774375"/>
          <a:ext cx="253519" cy="252000"/>
        </a:xfrm>
        <a:prstGeom prst="rect">
          <a:avLst/>
        </a:prstGeom>
      </xdr:spPr>
    </xdr:pic>
    <xdr:clientData/>
  </xdr:oneCellAnchor>
  <xdr:oneCellAnchor>
    <xdr:from>
      <xdr:col>6</xdr:col>
      <xdr:colOff>447675</xdr:colOff>
      <xdr:row>140</xdr:row>
      <xdr:rowOff>333375</xdr:rowOff>
    </xdr:from>
    <xdr:ext cx="259795" cy="252000"/>
    <xdr:pic>
      <xdr:nvPicPr>
        <xdr:cNvPr id="221" name="Imagem 220">
          <a:extLst>
            <a:ext uri="{FF2B5EF4-FFF2-40B4-BE49-F238E27FC236}">
              <a16:creationId xmlns:a16="http://schemas.microsoft.com/office/drawing/2014/main" id="{04CA942E-E8B4-45DD-BD91-E56A8EB091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6284" y="47063853"/>
          <a:ext cx="259795" cy="252000"/>
        </a:xfrm>
        <a:prstGeom prst="rect">
          <a:avLst/>
        </a:prstGeom>
      </xdr:spPr>
    </xdr:pic>
    <xdr:clientData/>
  </xdr:oneCellAnchor>
  <xdr:oneCellAnchor>
    <xdr:from>
      <xdr:col>6</xdr:col>
      <xdr:colOff>157370</xdr:colOff>
      <xdr:row>140</xdr:row>
      <xdr:rowOff>43897</xdr:rowOff>
    </xdr:from>
    <xdr:ext cx="245726" cy="252000"/>
    <xdr:pic>
      <xdr:nvPicPr>
        <xdr:cNvPr id="222" name="Imagem 221">
          <a:extLst>
            <a:ext uri="{FF2B5EF4-FFF2-40B4-BE49-F238E27FC236}">
              <a16:creationId xmlns:a16="http://schemas.microsoft.com/office/drawing/2014/main" id="{4B6E9051-B19A-4932-81D4-9800F3FDEB6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25979" y="46774375"/>
          <a:ext cx="245726" cy="252000"/>
        </a:xfrm>
        <a:prstGeom prst="rect">
          <a:avLst/>
        </a:prstGeom>
      </xdr:spPr>
    </xdr:pic>
    <xdr:clientData/>
  </xdr:oneCellAnchor>
  <xdr:oneCellAnchor>
    <xdr:from>
      <xdr:col>6</xdr:col>
      <xdr:colOff>447675</xdr:colOff>
      <xdr:row>148</xdr:row>
      <xdr:rowOff>43897</xdr:rowOff>
    </xdr:from>
    <xdr:ext cx="253519" cy="252000"/>
    <xdr:pic>
      <xdr:nvPicPr>
        <xdr:cNvPr id="223" name="Imagem 222">
          <a:extLst>
            <a:ext uri="{FF2B5EF4-FFF2-40B4-BE49-F238E27FC236}">
              <a16:creationId xmlns:a16="http://schemas.microsoft.com/office/drawing/2014/main" id="{3CE194F7-41B8-4995-9CB4-B02D0539B9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47364097"/>
          <a:ext cx="253519" cy="252000"/>
        </a:xfrm>
        <a:prstGeom prst="rect">
          <a:avLst/>
        </a:prstGeom>
      </xdr:spPr>
    </xdr:pic>
    <xdr:clientData/>
  </xdr:oneCellAnchor>
  <xdr:oneCellAnchor>
    <xdr:from>
      <xdr:col>6</xdr:col>
      <xdr:colOff>157370</xdr:colOff>
      <xdr:row>148</xdr:row>
      <xdr:rowOff>43897</xdr:rowOff>
    </xdr:from>
    <xdr:ext cx="245726" cy="252000"/>
    <xdr:pic>
      <xdr:nvPicPr>
        <xdr:cNvPr id="225" name="Imagem 224">
          <a:extLst>
            <a:ext uri="{FF2B5EF4-FFF2-40B4-BE49-F238E27FC236}">
              <a16:creationId xmlns:a16="http://schemas.microsoft.com/office/drawing/2014/main" id="{E7FB2E20-C8B6-4FF6-91C8-9704394E6A3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47364097"/>
          <a:ext cx="245726" cy="252000"/>
        </a:xfrm>
        <a:prstGeom prst="rect">
          <a:avLst/>
        </a:prstGeom>
      </xdr:spPr>
    </xdr:pic>
    <xdr:clientData/>
  </xdr:oneCellAnchor>
  <xdr:oneCellAnchor>
    <xdr:from>
      <xdr:col>6</xdr:col>
      <xdr:colOff>447675</xdr:colOff>
      <xdr:row>158</xdr:row>
      <xdr:rowOff>43897</xdr:rowOff>
    </xdr:from>
    <xdr:ext cx="253519" cy="252000"/>
    <xdr:pic>
      <xdr:nvPicPr>
        <xdr:cNvPr id="226" name="Imagem 225">
          <a:extLst>
            <a:ext uri="{FF2B5EF4-FFF2-40B4-BE49-F238E27FC236}">
              <a16:creationId xmlns:a16="http://schemas.microsoft.com/office/drawing/2014/main" id="{7F2ABCB4-E4D7-46A9-868F-57235E5C91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0831197"/>
          <a:ext cx="253519" cy="252000"/>
        </a:xfrm>
        <a:prstGeom prst="rect">
          <a:avLst/>
        </a:prstGeom>
      </xdr:spPr>
    </xdr:pic>
    <xdr:clientData/>
  </xdr:oneCellAnchor>
  <xdr:oneCellAnchor>
    <xdr:from>
      <xdr:col>6</xdr:col>
      <xdr:colOff>157370</xdr:colOff>
      <xdr:row>158</xdr:row>
      <xdr:rowOff>43897</xdr:rowOff>
    </xdr:from>
    <xdr:ext cx="245726" cy="252000"/>
    <xdr:pic>
      <xdr:nvPicPr>
        <xdr:cNvPr id="227" name="Imagem 226">
          <a:extLst>
            <a:ext uri="{FF2B5EF4-FFF2-40B4-BE49-F238E27FC236}">
              <a16:creationId xmlns:a16="http://schemas.microsoft.com/office/drawing/2014/main" id="{36EEAAE7-835B-4DBE-A2DB-5472DBEC9244}"/>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0831197"/>
          <a:ext cx="245726" cy="252000"/>
        </a:xfrm>
        <a:prstGeom prst="rect">
          <a:avLst/>
        </a:prstGeom>
      </xdr:spPr>
    </xdr:pic>
    <xdr:clientData/>
  </xdr:oneCellAnchor>
  <xdr:oneCellAnchor>
    <xdr:from>
      <xdr:col>6</xdr:col>
      <xdr:colOff>447675</xdr:colOff>
      <xdr:row>156</xdr:row>
      <xdr:rowOff>43897</xdr:rowOff>
    </xdr:from>
    <xdr:ext cx="253519" cy="252000"/>
    <xdr:pic>
      <xdr:nvPicPr>
        <xdr:cNvPr id="228" name="Imagem 227">
          <a:extLst>
            <a:ext uri="{FF2B5EF4-FFF2-40B4-BE49-F238E27FC236}">
              <a16:creationId xmlns:a16="http://schemas.microsoft.com/office/drawing/2014/main" id="{7DE02819-6798-4611-8593-ABCFC4C004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0831197"/>
          <a:ext cx="253519" cy="252000"/>
        </a:xfrm>
        <a:prstGeom prst="rect">
          <a:avLst/>
        </a:prstGeom>
      </xdr:spPr>
    </xdr:pic>
    <xdr:clientData/>
  </xdr:oneCellAnchor>
  <xdr:oneCellAnchor>
    <xdr:from>
      <xdr:col>6</xdr:col>
      <xdr:colOff>157370</xdr:colOff>
      <xdr:row>156</xdr:row>
      <xdr:rowOff>43897</xdr:rowOff>
    </xdr:from>
    <xdr:ext cx="245726" cy="252000"/>
    <xdr:pic>
      <xdr:nvPicPr>
        <xdr:cNvPr id="229" name="Imagem 228">
          <a:extLst>
            <a:ext uri="{FF2B5EF4-FFF2-40B4-BE49-F238E27FC236}">
              <a16:creationId xmlns:a16="http://schemas.microsoft.com/office/drawing/2014/main" id="{A83BFB6B-8CA7-4448-B2F3-9BE20955241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0831197"/>
          <a:ext cx="245726" cy="252000"/>
        </a:xfrm>
        <a:prstGeom prst="rect">
          <a:avLst/>
        </a:prstGeom>
      </xdr:spPr>
    </xdr:pic>
    <xdr:clientData/>
  </xdr:oneCellAnchor>
  <xdr:oneCellAnchor>
    <xdr:from>
      <xdr:col>6</xdr:col>
      <xdr:colOff>447675</xdr:colOff>
      <xdr:row>150</xdr:row>
      <xdr:rowOff>38100</xdr:rowOff>
    </xdr:from>
    <xdr:ext cx="253519" cy="252000"/>
    <xdr:pic>
      <xdr:nvPicPr>
        <xdr:cNvPr id="230" name="Imagem 229">
          <a:extLst>
            <a:ext uri="{FF2B5EF4-FFF2-40B4-BE49-F238E27FC236}">
              <a16:creationId xmlns:a16="http://schemas.microsoft.com/office/drawing/2014/main" id="{E02BEABA-F5FF-4647-B295-832DA51402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45758100"/>
          <a:ext cx="253519" cy="252000"/>
        </a:xfrm>
        <a:prstGeom prst="rect">
          <a:avLst/>
        </a:prstGeom>
      </xdr:spPr>
    </xdr:pic>
    <xdr:clientData/>
  </xdr:oneCellAnchor>
  <xdr:twoCellAnchor editAs="oneCell">
    <xdr:from>
      <xdr:col>6</xdr:col>
      <xdr:colOff>457200</xdr:colOff>
      <xdr:row>157</xdr:row>
      <xdr:rowOff>333375</xdr:rowOff>
    </xdr:from>
    <xdr:to>
      <xdr:col>6</xdr:col>
      <xdr:colOff>709200</xdr:colOff>
      <xdr:row>157</xdr:row>
      <xdr:rowOff>585375</xdr:rowOff>
    </xdr:to>
    <xdr:pic>
      <xdr:nvPicPr>
        <xdr:cNvPr id="231" name="Imagem 230">
          <a:extLst>
            <a:ext uri="{FF2B5EF4-FFF2-40B4-BE49-F238E27FC236}">
              <a16:creationId xmlns:a16="http://schemas.microsoft.com/office/drawing/2014/main" id="{0C3E629F-D6D3-4793-B73D-1996621B67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283100"/>
          <a:ext cx="252000" cy="252000"/>
        </a:xfrm>
        <a:prstGeom prst="rect">
          <a:avLst/>
        </a:prstGeom>
      </xdr:spPr>
    </xdr:pic>
    <xdr:clientData/>
  </xdr:twoCellAnchor>
  <xdr:oneCellAnchor>
    <xdr:from>
      <xdr:col>6</xdr:col>
      <xdr:colOff>447675</xdr:colOff>
      <xdr:row>157</xdr:row>
      <xdr:rowOff>43897</xdr:rowOff>
    </xdr:from>
    <xdr:ext cx="253519" cy="252000"/>
    <xdr:pic>
      <xdr:nvPicPr>
        <xdr:cNvPr id="232" name="Imagem 231">
          <a:extLst>
            <a:ext uri="{FF2B5EF4-FFF2-40B4-BE49-F238E27FC236}">
              <a16:creationId xmlns:a16="http://schemas.microsoft.com/office/drawing/2014/main" id="{8417BE81-C7D5-4B90-9435-A08BBE7E83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4669772"/>
          <a:ext cx="253519" cy="252000"/>
        </a:xfrm>
        <a:prstGeom prst="rect">
          <a:avLst/>
        </a:prstGeom>
      </xdr:spPr>
    </xdr:pic>
    <xdr:clientData/>
  </xdr:oneCellAnchor>
  <xdr:oneCellAnchor>
    <xdr:from>
      <xdr:col>6</xdr:col>
      <xdr:colOff>157370</xdr:colOff>
      <xdr:row>157</xdr:row>
      <xdr:rowOff>43897</xdr:rowOff>
    </xdr:from>
    <xdr:ext cx="245726" cy="252000"/>
    <xdr:pic>
      <xdr:nvPicPr>
        <xdr:cNvPr id="233" name="Imagem 232">
          <a:extLst>
            <a:ext uri="{FF2B5EF4-FFF2-40B4-BE49-F238E27FC236}">
              <a16:creationId xmlns:a16="http://schemas.microsoft.com/office/drawing/2014/main" id="{72A51CB2-DD8E-4901-A7E8-36F815BFB37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4669772"/>
          <a:ext cx="245726" cy="252000"/>
        </a:xfrm>
        <a:prstGeom prst="rect">
          <a:avLst/>
        </a:prstGeom>
      </xdr:spPr>
    </xdr:pic>
    <xdr:clientData/>
  </xdr:oneCellAnchor>
  <xdr:oneCellAnchor>
    <xdr:from>
      <xdr:col>6</xdr:col>
      <xdr:colOff>457200</xdr:colOff>
      <xdr:row>151</xdr:row>
      <xdr:rowOff>333375</xdr:rowOff>
    </xdr:from>
    <xdr:ext cx="252000" cy="252000"/>
    <xdr:pic>
      <xdr:nvPicPr>
        <xdr:cNvPr id="234" name="Imagem 233">
          <a:extLst>
            <a:ext uri="{FF2B5EF4-FFF2-40B4-BE49-F238E27FC236}">
              <a16:creationId xmlns:a16="http://schemas.microsoft.com/office/drawing/2014/main" id="{11FD9A62-9CC6-49CA-A389-46892CC992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283100"/>
          <a:ext cx="252000" cy="252000"/>
        </a:xfrm>
        <a:prstGeom prst="rect">
          <a:avLst/>
        </a:prstGeom>
      </xdr:spPr>
    </xdr:pic>
    <xdr:clientData/>
  </xdr:oneCellAnchor>
  <xdr:oneCellAnchor>
    <xdr:from>
      <xdr:col>6</xdr:col>
      <xdr:colOff>447675</xdr:colOff>
      <xdr:row>151</xdr:row>
      <xdr:rowOff>43897</xdr:rowOff>
    </xdr:from>
    <xdr:ext cx="253519" cy="252000"/>
    <xdr:pic>
      <xdr:nvPicPr>
        <xdr:cNvPr id="235" name="Imagem 234">
          <a:extLst>
            <a:ext uri="{FF2B5EF4-FFF2-40B4-BE49-F238E27FC236}">
              <a16:creationId xmlns:a16="http://schemas.microsoft.com/office/drawing/2014/main" id="{E54803DE-7122-4DF3-B222-38AE8CF27B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4993622"/>
          <a:ext cx="253519" cy="252000"/>
        </a:xfrm>
        <a:prstGeom prst="rect">
          <a:avLst/>
        </a:prstGeom>
      </xdr:spPr>
    </xdr:pic>
    <xdr:clientData/>
  </xdr:oneCellAnchor>
  <xdr:oneCellAnchor>
    <xdr:from>
      <xdr:col>6</xdr:col>
      <xdr:colOff>157370</xdr:colOff>
      <xdr:row>151</xdr:row>
      <xdr:rowOff>43897</xdr:rowOff>
    </xdr:from>
    <xdr:ext cx="245726" cy="252000"/>
    <xdr:pic>
      <xdr:nvPicPr>
        <xdr:cNvPr id="236" name="Imagem 235">
          <a:extLst>
            <a:ext uri="{FF2B5EF4-FFF2-40B4-BE49-F238E27FC236}">
              <a16:creationId xmlns:a16="http://schemas.microsoft.com/office/drawing/2014/main" id="{2ED991D0-2817-4743-8D40-06FCE1455D2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4993622"/>
          <a:ext cx="245726" cy="252000"/>
        </a:xfrm>
        <a:prstGeom prst="rect">
          <a:avLst/>
        </a:prstGeom>
      </xdr:spPr>
    </xdr:pic>
    <xdr:clientData/>
  </xdr:oneCellAnchor>
  <xdr:oneCellAnchor>
    <xdr:from>
      <xdr:col>6</xdr:col>
      <xdr:colOff>457200</xdr:colOff>
      <xdr:row>146</xdr:row>
      <xdr:rowOff>333375</xdr:rowOff>
    </xdr:from>
    <xdr:ext cx="252000" cy="252000"/>
    <xdr:pic>
      <xdr:nvPicPr>
        <xdr:cNvPr id="237" name="Imagem 236">
          <a:extLst>
            <a:ext uri="{FF2B5EF4-FFF2-40B4-BE49-F238E27FC236}">
              <a16:creationId xmlns:a16="http://schemas.microsoft.com/office/drawing/2014/main" id="{665EC48C-D0DA-4F7D-8AB1-C4E26F586F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445025"/>
          <a:ext cx="252000" cy="252000"/>
        </a:xfrm>
        <a:prstGeom prst="rect">
          <a:avLst/>
        </a:prstGeom>
      </xdr:spPr>
    </xdr:pic>
    <xdr:clientData/>
  </xdr:oneCellAnchor>
  <xdr:oneCellAnchor>
    <xdr:from>
      <xdr:col>6</xdr:col>
      <xdr:colOff>447675</xdr:colOff>
      <xdr:row>146</xdr:row>
      <xdr:rowOff>43897</xdr:rowOff>
    </xdr:from>
    <xdr:ext cx="253519" cy="252000"/>
    <xdr:pic>
      <xdr:nvPicPr>
        <xdr:cNvPr id="238" name="Imagem 237">
          <a:extLst>
            <a:ext uri="{FF2B5EF4-FFF2-40B4-BE49-F238E27FC236}">
              <a16:creationId xmlns:a16="http://schemas.microsoft.com/office/drawing/2014/main" id="{3EB63E59-A86A-4015-A2E2-9ADE80331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5155547"/>
          <a:ext cx="253519" cy="252000"/>
        </a:xfrm>
        <a:prstGeom prst="rect">
          <a:avLst/>
        </a:prstGeom>
      </xdr:spPr>
    </xdr:pic>
    <xdr:clientData/>
  </xdr:oneCellAnchor>
  <xdr:oneCellAnchor>
    <xdr:from>
      <xdr:col>6</xdr:col>
      <xdr:colOff>157370</xdr:colOff>
      <xdr:row>146</xdr:row>
      <xdr:rowOff>43897</xdr:rowOff>
    </xdr:from>
    <xdr:ext cx="245726" cy="252000"/>
    <xdr:pic>
      <xdr:nvPicPr>
        <xdr:cNvPr id="239" name="Imagem 238">
          <a:extLst>
            <a:ext uri="{FF2B5EF4-FFF2-40B4-BE49-F238E27FC236}">
              <a16:creationId xmlns:a16="http://schemas.microsoft.com/office/drawing/2014/main" id="{AAAA8879-EF6A-4521-BC92-A0A5DA3132C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5155547"/>
          <a:ext cx="245726" cy="252000"/>
        </a:xfrm>
        <a:prstGeom prst="rect">
          <a:avLst/>
        </a:prstGeom>
      </xdr:spPr>
    </xdr:pic>
    <xdr:clientData/>
  </xdr:oneCellAnchor>
  <xdr:twoCellAnchor editAs="oneCell">
    <xdr:from>
      <xdr:col>6</xdr:col>
      <xdr:colOff>161925</xdr:colOff>
      <xdr:row>147</xdr:row>
      <xdr:rowOff>57150</xdr:rowOff>
    </xdr:from>
    <xdr:to>
      <xdr:col>6</xdr:col>
      <xdr:colOff>413925</xdr:colOff>
      <xdr:row>147</xdr:row>
      <xdr:rowOff>311951</xdr:rowOff>
    </xdr:to>
    <xdr:pic>
      <xdr:nvPicPr>
        <xdr:cNvPr id="240" name="Imagem 239">
          <a:extLst>
            <a:ext uri="{FF2B5EF4-FFF2-40B4-BE49-F238E27FC236}">
              <a16:creationId xmlns:a16="http://schemas.microsoft.com/office/drawing/2014/main" id="{F77F3976-8354-474B-A4E2-DB70ABBB142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34675" y="50196750"/>
          <a:ext cx="252000" cy="254801"/>
        </a:xfrm>
        <a:prstGeom prst="rect">
          <a:avLst/>
        </a:prstGeom>
      </xdr:spPr>
    </xdr:pic>
    <xdr:clientData/>
  </xdr:twoCellAnchor>
  <xdr:oneCellAnchor>
    <xdr:from>
      <xdr:col>6</xdr:col>
      <xdr:colOff>161925</xdr:colOff>
      <xdr:row>147</xdr:row>
      <xdr:rowOff>358222</xdr:rowOff>
    </xdr:from>
    <xdr:ext cx="253519" cy="252000"/>
    <xdr:pic>
      <xdr:nvPicPr>
        <xdr:cNvPr id="242" name="Imagem 241">
          <a:extLst>
            <a:ext uri="{FF2B5EF4-FFF2-40B4-BE49-F238E27FC236}">
              <a16:creationId xmlns:a16="http://schemas.microsoft.com/office/drawing/2014/main" id="{799ACE71-96A3-4665-872F-BD42F4CCEB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4675" y="50497822"/>
          <a:ext cx="253519" cy="252000"/>
        </a:xfrm>
        <a:prstGeom prst="rect">
          <a:avLst/>
        </a:prstGeom>
      </xdr:spPr>
    </xdr:pic>
    <xdr:clientData/>
  </xdr:oneCellAnchor>
  <xdr:oneCellAnchor>
    <xdr:from>
      <xdr:col>6</xdr:col>
      <xdr:colOff>462170</xdr:colOff>
      <xdr:row>147</xdr:row>
      <xdr:rowOff>53422</xdr:rowOff>
    </xdr:from>
    <xdr:ext cx="245726" cy="252000"/>
    <xdr:pic>
      <xdr:nvPicPr>
        <xdr:cNvPr id="243" name="Imagem 242">
          <a:extLst>
            <a:ext uri="{FF2B5EF4-FFF2-40B4-BE49-F238E27FC236}">
              <a16:creationId xmlns:a16="http://schemas.microsoft.com/office/drawing/2014/main" id="{37F4D5AE-A909-4D76-834E-18363D31083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4920" y="50193022"/>
          <a:ext cx="245726" cy="252000"/>
        </a:xfrm>
        <a:prstGeom prst="rect">
          <a:avLst/>
        </a:prstGeom>
      </xdr:spPr>
    </xdr:pic>
    <xdr:clientData/>
  </xdr:oneCellAnchor>
  <xdr:twoCellAnchor editAs="oneCell">
    <xdr:from>
      <xdr:col>6</xdr:col>
      <xdr:colOff>161925</xdr:colOff>
      <xdr:row>149</xdr:row>
      <xdr:rowOff>57150</xdr:rowOff>
    </xdr:from>
    <xdr:to>
      <xdr:col>6</xdr:col>
      <xdr:colOff>407651</xdr:colOff>
      <xdr:row>149</xdr:row>
      <xdr:rowOff>314193</xdr:rowOff>
    </xdr:to>
    <xdr:pic>
      <xdr:nvPicPr>
        <xdr:cNvPr id="244" name="Imagem 243">
          <a:extLst>
            <a:ext uri="{FF2B5EF4-FFF2-40B4-BE49-F238E27FC236}">
              <a16:creationId xmlns:a16="http://schemas.microsoft.com/office/drawing/2014/main" id="{14E51736-0CA8-4CF1-97BE-6D4A8AFDBB5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734675" y="52787550"/>
          <a:ext cx="245726" cy="257043"/>
        </a:xfrm>
        <a:prstGeom prst="rect">
          <a:avLst/>
        </a:prstGeom>
      </xdr:spPr>
    </xdr:pic>
    <xdr:clientData/>
  </xdr:twoCellAnchor>
  <xdr:oneCellAnchor>
    <xdr:from>
      <xdr:col>6</xdr:col>
      <xdr:colOff>161925</xdr:colOff>
      <xdr:row>149</xdr:row>
      <xdr:rowOff>358222</xdr:rowOff>
    </xdr:from>
    <xdr:ext cx="253519" cy="252000"/>
    <xdr:pic>
      <xdr:nvPicPr>
        <xdr:cNvPr id="246" name="Imagem 245">
          <a:extLst>
            <a:ext uri="{FF2B5EF4-FFF2-40B4-BE49-F238E27FC236}">
              <a16:creationId xmlns:a16="http://schemas.microsoft.com/office/drawing/2014/main" id="{25767235-6E64-4504-A3F1-C5CF5DE21E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4675" y="50497822"/>
          <a:ext cx="253519" cy="252000"/>
        </a:xfrm>
        <a:prstGeom prst="rect">
          <a:avLst/>
        </a:prstGeom>
      </xdr:spPr>
    </xdr:pic>
    <xdr:clientData/>
  </xdr:oneCellAnchor>
  <xdr:oneCellAnchor>
    <xdr:from>
      <xdr:col>6</xdr:col>
      <xdr:colOff>462170</xdr:colOff>
      <xdr:row>149</xdr:row>
      <xdr:rowOff>53422</xdr:rowOff>
    </xdr:from>
    <xdr:ext cx="245726" cy="252000"/>
    <xdr:pic>
      <xdr:nvPicPr>
        <xdr:cNvPr id="247" name="Imagem 246">
          <a:extLst>
            <a:ext uri="{FF2B5EF4-FFF2-40B4-BE49-F238E27FC236}">
              <a16:creationId xmlns:a16="http://schemas.microsoft.com/office/drawing/2014/main" id="{D1DA8405-0359-4504-BAC3-633DCD04B9E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4920" y="50193022"/>
          <a:ext cx="245726" cy="252000"/>
        </a:xfrm>
        <a:prstGeom prst="rect">
          <a:avLst/>
        </a:prstGeom>
      </xdr:spPr>
    </xdr:pic>
    <xdr:clientData/>
  </xdr:oneCellAnchor>
  <xdr:oneCellAnchor>
    <xdr:from>
      <xdr:col>6</xdr:col>
      <xdr:colOff>457200</xdr:colOff>
      <xdr:row>149</xdr:row>
      <xdr:rowOff>352425</xdr:rowOff>
    </xdr:from>
    <xdr:ext cx="252000" cy="252000"/>
    <xdr:pic>
      <xdr:nvPicPr>
        <xdr:cNvPr id="248" name="Imagem 247">
          <a:extLst>
            <a:ext uri="{FF2B5EF4-FFF2-40B4-BE49-F238E27FC236}">
              <a16:creationId xmlns:a16="http://schemas.microsoft.com/office/drawing/2014/main" id="{5AB4A9B2-0847-4108-B2E7-D8C548CCD7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3082825"/>
          <a:ext cx="252000" cy="252000"/>
        </a:xfrm>
        <a:prstGeom prst="rect">
          <a:avLst/>
        </a:prstGeom>
      </xdr:spPr>
    </xdr:pic>
    <xdr:clientData/>
  </xdr:oneCellAnchor>
  <xdr:twoCellAnchor editAs="oneCell">
    <xdr:from>
      <xdr:col>6</xdr:col>
      <xdr:colOff>447675</xdr:colOff>
      <xdr:row>168</xdr:row>
      <xdr:rowOff>47625</xdr:rowOff>
    </xdr:from>
    <xdr:to>
      <xdr:col>6</xdr:col>
      <xdr:colOff>699675</xdr:colOff>
      <xdr:row>168</xdr:row>
      <xdr:rowOff>299625</xdr:rowOff>
    </xdr:to>
    <xdr:pic>
      <xdr:nvPicPr>
        <xdr:cNvPr id="249" name="Imagem 248">
          <a:extLst>
            <a:ext uri="{FF2B5EF4-FFF2-40B4-BE49-F238E27FC236}">
              <a16:creationId xmlns:a16="http://schemas.microsoft.com/office/drawing/2014/main" id="{603F179E-4290-4960-90B2-800484A40BE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twoCellAnchor>
  <xdr:twoCellAnchor editAs="oneCell">
    <xdr:from>
      <xdr:col>6</xdr:col>
      <xdr:colOff>171450</xdr:colOff>
      <xdr:row>168</xdr:row>
      <xdr:rowOff>341026</xdr:rowOff>
    </xdr:from>
    <xdr:to>
      <xdr:col>6</xdr:col>
      <xdr:colOff>423450</xdr:colOff>
      <xdr:row>168</xdr:row>
      <xdr:rowOff>586864</xdr:rowOff>
    </xdr:to>
    <xdr:pic>
      <xdr:nvPicPr>
        <xdr:cNvPr id="250" name="Imagem 249">
          <a:extLst>
            <a:ext uri="{FF2B5EF4-FFF2-40B4-BE49-F238E27FC236}">
              <a16:creationId xmlns:a16="http://schemas.microsoft.com/office/drawing/2014/main" id="{D9FB9423-60D9-4C05-BB5E-3CF05ABF4377}"/>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twoCellAnchor>
  <xdr:oneCellAnchor>
    <xdr:from>
      <xdr:col>6</xdr:col>
      <xdr:colOff>171730</xdr:colOff>
      <xdr:row>168</xdr:row>
      <xdr:rowOff>52387</xdr:rowOff>
    </xdr:from>
    <xdr:ext cx="252000" cy="252000"/>
    <xdr:pic>
      <xdr:nvPicPr>
        <xdr:cNvPr id="253" name="Imagem 252">
          <a:extLst>
            <a:ext uri="{FF2B5EF4-FFF2-40B4-BE49-F238E27FC236}">
              <a16:creationId xmlns:a16="http://schemas.microsoft.com/office/drawing/2014/main" id="{4E37A710-329D-4BC2-98D3-B708B18E0B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169</xdr:row>
      <xdr:rowOff>47625</xdr:rowOff>
    </xdr:from>
    <xdr:ext cx="252000" cy="252000"/>
    <xdr:pic>
      <xdr:nvPicPr>
        <xdr:cNvPr id="255" name="Imagem 254">
          <a:extLst>
            <a:ext uri="{FF2B5EF4-FFF2-40B4-BE49-F238E27FC236}">
              <a16:creationId xmlns:a16="http://schemas.microsoft.com/office/drawing/2014/main" id="{C3815E76-C54B-4EDD-90AB-5653BF7D853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169</xdr:row>
      <xdr:rowOff>341026</xdr:rowOff>
    </xdr:from>
    <xdr:ext cx="252000" cy="245838"/>
    <xdr:pic>
      <xdr:nvPicPr>
        <xdr:cNvPr id="256" name="Imagem 255">
          <a:extLst>
            <a:ext uri="{FF2B5EF4-FFF2-40B4-BE49-F238E27FC236}">
              <a16:creationId xmlns:a16="http://schemas.microsoft.com/office/drawing/2014/main" id="{878D7C0C-1E8A-4898-A6BE-DDD44110548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169</xdr:row>
      <xdr:rowOff>52387</xdr:rowOff>
    </xdr:from>
    <xdr:ext cx="252000" cy="252000"/>
    <xdr:pic>
      <xdr:nvPicPr>
        <xdr:cNvPr id="257" name="Imagem 256">
          <a:extLst>
            <a:ext uri="{FF2B5EF4-FFF2-40B4-BE49-F238E27FC236}">
              <a16:creationId xmlns:a16="http://schemas.microsoft.com/office/drawing/2014/main" id="{FD40C557-7104-44B4-8E41-606BF00BF95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170</xdr:row>
      <xdr:rowOff>47625</xdr:rowOff>
    </xdr:from>
    <xdr:ext cx="252000" cy="252000"/>
    <xdr:pic>
      <xdr:nvPicPr>
        <xdr:cNvPr id="258" name="Imagem 257">
          <a:extLst>
            <a:ext uri="{FF2B5EF4-FFF2-40B4-BE49-F238E27FC236}">
              <a16:creationId xmlns:a16="http://schemas.microsoft.com/office/drawing/2014/main" id="{8C831F06-76D2-4109-9438-A9766AABCEB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170</xdr:row>
      <xdr:rowOff>341026</xdr:rowOff>
    </xdr:from>
    <xdr:ext cx="252000" cy="245838"/>
    <xdr:pic>
      <xdr:nvPicPr>
        <xdr:cNvPr id="259" name="Imagem 258">
          <a:extLst>
            <a:ext uri="{FF2B5EF4-FFF2-40B4-BE49-F238E27FC236}">
              <a16:creationId xmlns:a16="http://schemas.microsoft.com/office/drawing/2014/main" id="{876B151F-86BF-4664-8AC2-96C2CAA283A8}"/>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170</xdr:row>
      <xdr:rowOff>52387</xdr:rowOff>
    </xdr:from>
    <xdr:ext cx="252000" cy="252000"/>
    <xdr:pic>
      <xdr:nvPicPr>
        <xdr:cNvPr id="260" name="Imagem 259">
          <a:extLst>
            <a:ext uri="{FF2B5EF4-FFF2-40B4-BE49-F238E27FC236}">
              <a16:creationId xmlns:a16="http://schemas.microsoft.com/office/drawing/2014/main" id="{8119A3F0-C132-441E-99D2-8A231A7204C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171</xdr:row>
      <xdr:rowOff>47625</xdr:rowOff>
    </xdr:from>
    <xdr:ext cx="252000" cy="252000"/>
    <xdr:pic>
      <xdr:nvPicPr>
        <xdr:cNvPr id="261" name="Imagem 260">
          <a:extLst>
            <a:ext uri="{FF2B5EF4-FFF2-40B4-BE49-F238E27FC236}">
              <a16:creationId xmlns:a16="http://schemas.microsoft.com/office/drawing/2014/main" id="{06BA7DB9-78FE-40DC-978D-E2D8327AAC0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171</xdr:row>
      <xdr:rowOff>341026</xdr:rowOff>
    </xdr:from>
    <xdr:ext cx="252000" cy="245838"/>
    <xdr:pic>
      <xdr:nvPicPr>
        <xdr:cNvPr id="262" name="Imagem 261">
          <a:extLst>
            <a:ext uri="{FF2B5EF4-FFF2-40B4-BE49-F238E27FC236}">
              <a16:creationId xmlns:a16="http://schemas.microsoft.com/office/drawing/2014/main" id="{35B9E27E-5979-4EA8-A2A8-45874D7D022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171</xdr:row>
      <xdr:rowOff>52387</xdr:rowOff>
    </xdr:from>
    <xdr:ext cx="252000" cy="252000"/>
    <xdr:pic>
      <xdr:nvPicPr>
        <xdr:cNvPr id="263" name="Imagem 262">
          <a:extLst>
            <a:ext uri="{FF2B5EF4-FFF2-40B4-BE49-F238E27FC236}">
              <a16:creationId xmlns:a16="http://schemas.microsoft.com/office/drawing/2014/main" id="{200CFEDD-A18A-45CB-B30B-432AD50EFD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183</xdr:row>
      <xdr:rowOff>38100</xdr:rowOff>
    </xdr:from>
    <xdr:ext cx="253519" cy="252000"/>
    <xdr:pic>
      <xdr:nvPicPr>
        <xdr:cNvPr id="264" name="Imagem 263">
          <a:extLst>
            <a:ext uri="{FF2B5EF4-FFF2-40B4-BE49-F238E27FC236}">
              <a16:creationId xmlns:a16="http://schemas.microsoft.com/office/drawing/2014/main" id="{53070E75-E7E7-4F82-AA99-B13F0D2E1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3416200"/>
          <a:ext cx="253519" cy="252000"/>
        </a:xfrm>
        <a:prstGeom prst="rect">
          <a:avLst/>
        </a:prstGeom>
      </xdr:spPr>
    </xdr:pic>
    <xdr:clientData/>
  </xdr:oneCellAnchor>
  <xdr:twoCellAnchor editAs="oneCell">
    <xdr:from>
      <xdr:col>6</xdr:col>
      <xdr:colOff>171450</xdr:colOff>
      <xdr:row>182</xdr:row>
      <xdr:rowOff>66675</xdr:rowOff>
    </xdr:from>
    <xdr:to>
      <xdr:col>6</xdr:col>
      <xdr:colOff>423450</xdr:colOff>
      <xdr:row>182</xdr:row>
      <xdr:rowOff>318675</xdr:rowOff>
    </xdr:to>
    <xdr:pic>
      <xdr:nvPicPr>
        <xdr:cNvPr id="265" name="Imagem 264">
          <a:extLst>
            <a:ext uri="{FF2B5EF4-FFF2-40B4-BE49-F238E27FC236}">
              <a16:creationId xmlns:a16="http://schemas.microsoft.com/office/drawing/2014/main" id="{DD194CC0-778F-4144-960A-93A2C62DFD4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44200" y="67103625"/>
          <a:ext cx="252000" cy="252000"/>
        </a:xfrm>
        <a:prstGeom prst="rect">
          <a:avLst/>
        </a:prstGeom>
      </xdr:spPr>
    </xdr:pic>
    <xdr:clientData/>
  </xdr:twoCellAnchor>
  <xdr:twoCellAnchor editAs="oneCell">
    <xdr:from>
      <xdr:col>6</xdr:col>
      <xdr:colOff>460337</xdr:colOff>
      <xdr:row>182</xdr:row>
      <xdr:rowOff>67023</xdr:rowOff>
    </xdr:from>
    <xdr:to>
      <xdr:col>6</xdr:col>
      <xdr:colOff>706063</xdr:colOff>
      <xdr:row>182</xdr:row>
      <xdr:rowOff>319023</xdr:rowOff>
    </xdr:to>
    <xdr:pic>
      <xdr:nvPicPr>
        <xdr:cNvPr id="266" name="Imagem 265">
          <a:extLst>
            <a:ext uri="{FF2B5EF4-FFF2-40B4-BE49-F238E27FC236}">
              <a16:creationId xmlns:a16="http://schemas.microsoft.com/office/drawing/2014/main" id="{5ED625F3-3E4F-4BAD-9731-830602999AE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3087" y="67103973"/>
          <a:ext cx="245726" cy="252000"/>
        </a:xfrm>
        <a:prstGeom prst="rect">
          <a:avLst/>
        </a:prstGeom>
      </xdr:spPr>
    </xdr:pic>
    <xdr:clientData/>
  </xdr:twoCellAnchor>
  <xdr:oneCellAnchor>
    <xdr:from>
      <xdr:col>6</xdr:col>
      <xdr:colOff>171450</xdr:colOff>
      <xdr:row>182</xdr:row>
      <xdr:rowOff>361950</xdr:rowOff>
    </xdr:from>
    <xdr:ext cx="253519" cy="252000"/>
    <xdr:pic>
      <xdr:nvPicPr>
        <xdr:cNvPr id="270" name="Imagem 269">
          <a:extLst>
            <a:ext uri="{FF2B5EF4-FFF2-40B4-BE49-F238E27FC236}">
              <a16:creationId xmlns:a16="http://schemas.microsoft.com/office/drawing/2014/main" id="{49FFAB9D-78D3-4922-9751-1E19F95C4A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44200" y="67398900"/>
          <a:ext cx="253519" cy="252000"/>
        </a:xfrm>
        <a:prstGeom prst="rect">
          <a:avLst/>
        </a:prstGeom>
      </xdr:spPr>
    </xdr:pic>
    <xdr:clientData/>
  </xdr:oneCellAnchor>
  <xdr:oneCellAnchor>
    <xdr:from>
      <xdr:col>6</xdr:col>
      <xdr:colOff>171450</xdr:colOff>
      <xdr:row>185</xdr:row>
      <xdr:rowOff>61912</xdr:rowOff>
    </xdr:from>
    <xdr:ext cx="252000" cy="252000"/>
    <xdr:pic>
      <xdr:nvPicPr>
        <xdr:cNvPr id="271" name="Imagem 270">
          <a:extLst>
            <a:ext uri="{FF2B5EF4-FFF2-40B4-BE49-F238E27FC236}">
              <a16:creationId xmlns:a16="http://schemas.microsoft.com/office/drawing/2014/main" id="{975F7DBC-0FA4-4F05-A08D-8DD54CF7B845}"/>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44200" y="68556187"/>
          <a:ext cx="252000" cy="252000"/>
        </a:xfrm>
        <a:prstGeom prst="rect">
          <a:avLst/>
        </a:prstGeom>
      </xdr:spPr>
    </xdr:pic>
    <xdr:clientData/>
  </xdr:oneCellAnchor>
  <xdr:oneCellAnchor>
    <xdr:from>
      <xdr:col>6</xdr:col>
      <xdr:colOff>171450</xdr:colOff>
      <xdr:row>185</xdr:row>
      <xdr:rowOff>361950</xdr:rowOff>
    </xdr:from>
    <xdr:ext cx="253519" cy="252000"/>
    <xdr:pic>
      <xdr:nvPicPr>
        <xdr:cNvPr id="273" name="Imagem 272">
          <a:extLst>
            <a:ext uri="{FF2B5EF4-FFF2-40B4-BE49-F238E27FC236}">
              <a16:creationId xmlns:a16="http://schemas.microsoft.com/office/drawing/2014/main" id="{BC6DC9DF-9F6A-4DF3-8ABB-CF3E4FE864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44200" y="67398900"/>
          <a:ext cx="253519" cy="252000"/>
        </a:xfrm>
        <a:prstGeom prst="rect">
          <a:avLst/>
        </a:prstGeom>
      </xdr:spPr>
    </xdr:pic>
    <xdr:clientData/>
  </xdr:oneCellAnchor>
  <xdr:oneCellAnchor>
    <xdr:from>
      <xdr:col>6</xdr:col>
      <xdr:colOff>447675</xdr:colOff>
      <xdr:row>185</xdr:row>
      <xdr:rowOff>60512</xdr:rowOff>
    </xdr:from>
    <xdr:ext cx="252000" cy="254801"/>
    <xdr:pic>
      <xdr:nvPicPr>
        <xdr:cNvPr id="274" name="Imagem 273">
          <a:extLst>
            <a:ext uri="{FF2B5EF4-FFF2-40B4-BE49-F238E27FC236}">
              <a16:creationId xmlns:a16="http://schemas.microsoft.com/office/drawing/2014/main" id="{D3191532-6881-4217-BF71-0B58101E28D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1020425" y="68554787"/>
          <a:ext cx="252000" cy="254801"/>
        </a:xfrm>
        <a:prstGeom prst="rect">
          <a:avLst/>
        </a:prstGeom>
      </xdr:spPr>
    </xdr:pic>
    <xdr:clientData/>
  </xdr:oneCellAnchor>
  <xdr:twoCellAnchor editAs="oneCell">
    <xdr:from>
      <xdr:col>6</xdr:col>
      <xdr:colOff>447675</xdr:colOff>
      <xdr:row>186</xdr:row>
      <xdr:rowOff>47625</xdr:rowOff>
    </xdr:from>
    <xdr:to>
      <xdr:col>6</xdr:col>
      <xdr:colOff>699675</xdr:colOff>
      <xdr:row>186</xdr:row>
      <xdr:rowOff>299625</xdr:rowOff>
    </xdr:to>
    <xdr:pic>
      <xdr:nvPicPr>
        <xdr:cNvPr id="275" name="Imagem 274">
          <a:extLst>
            <a:ext uri="{FF2B5EF4-FFF2-40B4-BE49-F238E27FC236}">
              <a16:creationId xmlns:a16="http://schemas.microsoft.com/office/drawing/2014/main" id="{483A7991-F576-47A1-B129-1EB495ED348F}"/>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1020425" y="69189600"/>
          <a:ext cx="252000" cy="252000"/>
        </a:xfrm>
        <a:prstGeom prst="rect">
          <a:avLst/>
        </a:prstGeom>
      </xdr:spPr>
    </xdr:pic>
    <xdr:clientData/>
  </xdr:twoCellAnchor>
  <xdr:oneCellAnchor>
    <xdr:from>
      <xdr:col>6</xdr:col>
      <xdr:colOff>447675</xdr:colOff>
      <xdr:row>188</xdr:row>
      <xdr:rowOff>40481</xdr:rowOff>
    </xdr:from>
    <xdr:ext cx="252000" cy="252000"/>
    <xdr:pic>
      <xdr:nvPicPr>
        <xdr:cNvPr id="276" name="Imagem 275">
          <a:extLst>
            <a:ext uri="{FF2B5EF4-FFF2-40B4-BE49-F238E27FC236}">
              <a16:creationId xmlns:a16="http://schemas.microsoft.com/office/drawing/2014/main" id="{B7AFA0C0-2167-41EB-A220-258CC855534E}"/>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1020425" y="70458806"/>
          <a:ext cx="252000" cy="252000"/>
        </a:xfrm>
        <a:prstGeom prst="rect">
          <a:avLst/>
        </a:prstGeom>
      </xdr:spPr>
    </xdr:pic>
    <xdr:clientData/>
  </xdr:oneCellAnchor>
  <xdr:oneCellAnchor>
    <xdr:from>
      <xdr:col>6</xdr:col>
      <xdr:colOff>152400</xdr:colOff>
      <xdr:row>188</xdr:row>
      <xdr:rowOff>40481</xdr:rowOff>
    </xdr:from>
    <xdr:ext cx="252000" cy="252000"/>
    <xdr:pic>
      <xdr:nvPicPr>
        <xdr:cNvPr id="277" name="Imagem 276">
          <a:extLst>
            <a:ext uri="{FF2B5EF4-FFF2-40B4-BE49-F238E27FC236}">
              <a16:creationId xmlns:a16="http://schemas.microsoft.com/office/drawing/2014/main" id="{D79CF55B-D280-454C-AF75-4D7FD15076E4}"/>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25150" y="70458806"/>
          <a:ext cx="252000" cy="252000"/>
        </a:xfrm>
        <a:prstGeom prst="rect">
          <a:avLst/>
        </a:prstGeom>
      </xdr:spPr>
    </xdr:pic>
    <xdr:clientData/>
  </xdr:oneCellAnchor>
  <xdr:twoCellAnchor editAs="oneCell">
    <xdr:from>
      <xdr:col>6</xdr:col>
      <xdr:colOff>174587</xdr:colOff>
      <xdr:row>184</xdr:row>
      <xdr:rowOff>39394</xdr:rowOff>
    </xdr:from>
    <xdr:to>
      <xdr:col>6</xdr:col>
      <xdr:colOff>420313</xdr:colOff>
      <xdr:row>184</xdr:row>
      <xdr:rowOff>291394</xdr:rowOff>
    </xdr:to>
    <xdr:pic>
      <xdr:nvPicPr>
        <xdr:cNvPr id="278" name="Imagem 277">
          <a:extLst>
            <a:ext uri="{FF2B5EF4-FFF2-40B4-BE49-F238E27FC236}">
              <a16:creationId xmlns:a16="http://schemas.microsoft.com/office/drawing/2014/main" id="{52DF0D2E-4EAB-4817-A36A-BAC1BF77AE7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47337" y="68371744"/>
          <a:ext cx="245726" cy="252000"/>
        </a:xfrm>
        <a:prstGeom prst="rect">
          <a:avLst/>
        </a:prstGeom>
      </xdr:spPr>
    </xdr:pic>
    <xdr:clientData/>
  </xdr:twoCellAnchor>
  <xdr:twoCellAnchor editAs="oneCell">
    <xdr:from>
      <xdr:col>6</xdr:col>
      <xdr:colOff>460339</xdr:colOff>
      <xdr:row>184</xdr:row>
      <xdr:rowOff>39394</xdr:rowOff>
    </xdr:from>
    <xdr:to>
      <xdr:col>6</xdr:col>
      <xdr:colOff>706062</xdr:colOff>
      <xdr:row>184</xdr:row>
      <xdr:rowOff>291394</xdr:rowOff>
    </xdr:to>
    <xdr:pic>
      <xdr:nvPicPr>
        <xdr:cNvPr id="279" name="Imagem 278">
          <a:extLst>
            <a:ext uri="{FF2B5EF4-FFF2-40B4-BE49-F238E27FC236}">
              <a16:creationId xmlns:a16="http://schemas.microsoft.com/office/drawing/2014/main" id="{8D00B5B1-6287-4431-9BEE-56A9BDC8C98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033089" y="68371744"/>
          <a:ext cx="245723" cy="252000"/>
        </a:xfrm>
        <a:prstGeom prst="rect">
          <a:avLst/>
        </a:prstGeom>
      </xdr:spPr>
    </xdr:pic>
    <xdr:clientData/>
  </xdr:twoCellAnchor>
  <xdr:twoCellAnchor editAs="oneCell">
    <xdr:from>
      <xdr:col>6</xdr:col>
      <xdr:colOff>171450</xdr:colOff>
      <xdr:row>184</xdr:row>
      <xdr:rowOff>341741</xdr:rowOff>
    </xdr:from>
    <xdr:to>
      <xdr:col>6</xdr:col>
      <xdr:colOff>423450</xdr:colOff>
      <xdr:row>184</xdr:row>
      <xdr:rowOff>591500</xdr:rowOff>
    </xdr:to>
    <xdr:pic>
      <xdr:nvPicPr>
        <xdr:cNvPr id="280" name="Imagem 279">
          <a:extLst>
            <a:ext uri="{FF2B5EF4-FFF2-40B4-BE49-F238E27FC236}">
              <a16:creationId xmlns:a16="http://schemas.microsoft.com/office/drawing/2014/main" id="{77E39398-50CC-431B-9614-F4F2CB701D6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44200" y="68674091"/>
          <a:ext cx="252000" cy="249759"/>
        </a:xfrm>
        <a:prstGeom prst="rect">
          <a:avLst/>
        </a:prstGeom>
      </xdr:spPr>
    </xdr:pic>
    <xdr:clientData/>
  </xdr:twoCellAnchor>
  <xdr:oneCellAnchor>
    <xdr:from>
      <xdr:col>6</xdr:col>
      <xdr:colOff>455543</xdr:colOff>
      <xdr:row>60</xdr:row>
      <xdr:rowOff>44726</xdr:rowOff>
    </xdr:from>
    <xdr:ext cx="259795" cy="252000"/>
    <xdr:pic>
      <xdr:nvPicPr>
        <xdr:cNvPr id="281" name="Imagem 280">
          <a:extLst>
            <a:ext uri="{FF2B5EF4-FFF2-40B4-BE49-F238E27FC236}">
              <a16:creationId xmlns:a16="http://schemas.microsoft.com/office/drawing/2014/main" id="{3185DF17-C613-4FA8-B665-198909573B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3" y="18666101"/>
          <a:ext cx="259795" cy="252000"/>
        </a:xfrm>
        <a:prstGeom prst="rect">
          <a:avLst/>
        </a:prstGeom>
      </xdr:spPr>
    </xdr:pic>
    <xdr:clientData/>
  </xdr:oneCellAnchor>
  <xdr:oneCellAnchor>
    <xdr:from>
      <xdr:col>6</xdr:col>
      <xdr:colOff>455543</xdr:colOff>
      <xdr:row>60</xdr:row>
      <xdr:rowOff>44726</xdr:rowOff>
    </xdr:from>
    <xdr:ext cx="259795" cy="252000"/>
    <xdr:pic>
      <xdr:nvPicPr>
        <xdr:cNvPr id="282" name="Imagem 281">
          <a:extLst>
            <a:ext uri="{FF2B5EF4-FFF2-40B4-BE49-F238E27FC236}">
              <a16:creationId xmlns:a16="http://schemas.microsoft.com/office/drawing/2014/main" id="{DF5DE48C-E298-4FCF-8E7C-E913F63DB4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3" y="18666101"/>
          <a:ext cx="259795" cy="252000"/>
        </a:xfrm>
        <a:prstGeom prst="rect">
          <a:avLst/>
        </a:prstGeom>
      </xdr:spPr>
    </xdr:pic>
    <xdr:clientData/>
  </xdr:oneCellAnchor>
  <xdr:oneCellAnchor>
    <xdr:from>
      <xdr:col>6</xdr:col>
      <xdr:colOff>455544</xdr:colOff>
      <xdr:row>47</xdr:row>
      <xdr:rowOff>36443</xdr:rowOff>
    </xdr:from>
    <xdr:ext cx="259795" cy="252000"/>
    <xdr:pic>
      <xdr:nvPicPr>
        <xdr:cNvPr id="283" name="Imagem 282">
          <a:extLst>
            <a:ext uri="{FF2B5EF4-FFF2-40B4-BE49-F238E27FC236}">
              <a16:creationId xmlns:a16="http://schemas.microsoft.com/office/drawing/2014/main" id="{E0340180-919A-4994-8097-37B4A34725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4" y="16390868"/>
          <a:ext cx="259795" cy="252000"/>
        </a:xfrm>
        <a:prstGeom prst="rect">
          <a:avLst/>
        </a:prstGeom>
      </xdr:spPr>
    </xdr:pic>
    <xdr:clientData/>
  </xdr:oneCellAnchor>
  <xdr:oneCellAnchor>
    <xdr:from>
      <xdr:col>6</xdr:col>
      <xdr:colOff>149087</xdr:colOff>
      <xdr:row>47</xdr:row>
      <xdr:rowOff>36444</xdr:rowOff>
    </xdr:from>
    <xdr:ext cx="253521" cy="252000"/>
    <xdr:pic>
      <xdr:nvPicPr>
        <xdr:cNvPr id="284" name="Imagem 283">
          <a:extLst>
            <a:ext uri="{FF2B5EF4-FFF2-40B4-BE49-F238E27FC236}">
              <a16:creationId xmlns:a16="http://schemas.microsoft.com/office/drawing/2014/main" id="{CAE3C16A-3C21-4815-8EB7-A32F29E2056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626587" y="16390869"/>
          <a:ext cx="253521" cy="252000"/>
        </a:xfrm>
        <a:prstGeom prst="rect">
          <a:avLst/>
        </a:prstGeom>
      </xdr:spPr>
    </xdr:pic>
    <xdr:clientData/>
  </xdr:oneCellAnchor>
  <xdr:oneCellAnchor>
    <xdr:from>
      <xdr:col>6</xdr:col>
      <xdr:colOff>166412</xdr:colOff>
      <xdr:row>92</xdr:row>
      <xdr:rowOff>53422</xdr:rowOff>
    </xdr:from>
    <xdr:ext cx="252000" cy="252000"/>
    <xdr:pic>
      <xdr:nvPicPr>
        <xdr:cNvPr id="181" name="Imagem 180">
          <a:extLst>
            <a:ext uri="{FF2B5EF4-FFF2-40B4-BE49-F238E27FC236}">
              <a16:creationId xmlns:a16="http://schemas.microsoft.com/office/drawing/2014/main" id="{D5BFC95B-793F-4E44-B0AF-836A55993D1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92</xdr:row>
      <xdr:rowOff>53421</xdr:rowOff>
    </xdr:from>
    <xdr:ext cx="253519" cy="252000"/>
    <xdr:pic>
      <xdr:nvPicPr>
        <xdr:cNvPr id="190" name="Imagem 189">
          <a:extLst>
            <a:ext uri="{FF2B5EF4-FFF2-40B4-BE49-F238E27FC236}">
              <a16:creationId xmlns:a16="http://schemas.microsoft.com/office/drawing/2014/main" id="{3843A19E-39C0-4E49-90FF-3841AAAB18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92</xdr:row>
      <xdr:rowOff>335029</xdr:rowOff>
    </xdr:from>
    <xdr:ext cx="253521" cy="252000"/>
    <xdr:pic>
      <xdr:nvPicPr>
        <xdr:cNvPr id="215" name="Imagem 214">
          <a:extLst>
            <a:ext uri="{FF2B5EF4-FFF2-40B4-BE49-F238E27FC236}">
              <a16:creationId xmlns:a16="http://schemas.microsoft.com/office/drawing/2014/main" id="{F05DFBC1-8E16-49FD-98B6-77F59D1E15B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92</xdr:row>
      <xdr:rowOff>335030</xdr:rowOff>
    </xdr:from>
    <xdr:ext cx="253521" cy="252000"/>
    <xdr:pic>
      <xdr:nvPicPr>
        <xdr:cNvPr id="224" name="Imagem 223">
          <a:extLst>
            <a:ext uri="{FF2B5EF4-FFF2-40B4-BE49-F238E27FC236}">
              <a16:creationId xmlns:a16="http://schemas.microsoft.com/office/drawing/2014/main" id="{73D8D520-F354-47DE-9ECE-BD0C38CE21D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oneCellAnchor>
    <xdr:from>
      <xdr:col>6</xdr:col>
      <xdr:colOff>166412</xdr:colOff>
      <xdr:row>93</xdr:row>
      <xdr:rowOff>53422</xdr:rowOff>
    </xdr:from>
    <xdr:ext cx="252000" cy="252000"/>
    <xdr:pic>
      <xdr:nvPicPr>
        <xdr:cNvPr id="241" name="Imagem 240">
          <a:extLst>
            <a:ext uri="{FF2B5EF4-FFF2-40B4-BE49-F238E27FC236}">
              <a16:creationId xmlns:a16="http://schemas.microsoft.com/office/drawing/2014/main" id="{B68189CB-C1E3-4CA0-AF71-7C51692259D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93</xdr:row>
      <xdr:rowOff>53421</xdr:rowOff>
    </xdr:from>
    <xdr:ext cx="253519" cy="252000"/>
    <xdr:pic>
      <xdr:nvPicPr>
        <xdr:cNvPr id="245" name="Imagem 244">
          <a:extLst>
            <a:ext uri="{FF2B5EF4-FFF2-40B4-BE49-F238E27FC236}">
              <a16:creationId xmlns:a16="http://schemas.microsoft.com/office/drawing/2014/main" id="{42780D44-FF7A-4ECA-BB91-52FFD10E35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93</xdr:row>
      <xdr:rowOff>335029</xdr:rowOff>
    </xdr:from>
    <xdr:ext cx="253521" cy="252000"/>
    <xdr:pic>
      <xdr:nvPicPr>
        <xdr:cNvPr id="251" name="Imagem 250">
          <a:extLst>
            <a:ext uri="{FF2B5EF4-FFF2-40B4-BE49-F238E27FC236}">
              <a16:creationId xmlns:a16="http://schemas.microsoft.com/office/drawing/2014/main" id="{9012FB26-6D51-4D2C-A2C2-A168211E0F0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93</xdr:row>
      <xdr:rowOff>335030</xdr:rowOff>
    </xdr:from>
    <xdr:ext cx="253521" cy="252000"/>
    <xdr:pic>
      <xdr:nvPicPr>
        <xdr:cNvPr id="252" name="Imagem 251">
          <a:extLst>
            <a:ext uri="{FF2B5EF4-FFF2-40B4-BE49-F238E27FC236}">
              <a16:creationId xmlns:a16="http://schemas.microsoft.com/office/drawing/2014/main" id="{4BF2B386-CDAC-4522-9065-DB93431C81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oneCellAnchor>
    <xdr:from>
      <xdr:col>6</xdr:col>
      <xdr:colOff>166412</xdr:colOff>
      <xdr:row>94</xdr:row>
      <xdr:rowOff>53422</xdr:rowOff>
    </xdr:from>
    <xdr:ext cx="252000" cy="252000"/>
    <xdr:pic>
      <xdr:nvPicPr>
        <xdr:cNvPr id="254" name="Imagem 253">
          <a:extLst>
            <a:ext uri="{FF2B5EF4-FFF2-40B4-BE49-F238E27FC236}">
              <a16:creationId xmlns:a16="http://schemas.microsoft.com/office/drawing/2014/main" id="{3F59E6A3-A665-4C71-A8D4-C5A0B871BE3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94</xdr:row>
      <xdr:rowOff>53421</xdr:rowOff>
    </xdr:from>
    <xdr:ext cx="253519" cy="252000"/>
    <xdr:pic>
      <xdr:nvPicPr>
        <xdr:cNvPr id="267" name="Imagem 266">
          <a:extLst>
            <a:ext uri="{FF2B5EF4-FFF2-40B4-BE49-F238E27FC236}">
              <a16:creationId xmlns:a16="http://schemas.microsoft.com/office/drawing/2014/main" id="{DD8C3192-5669-4C0A-8645-81172B43DE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94</xdr:row>
      <xdr:rowOff>335029</xdr:rowOff>
    </xdr:from>
    <xdr:ext cx="253521" cy="252000"/>
    <xdr:pic>
      <xdr:nvPicPr>
        <xdr:cNvPr id="268" name="Imagem 267">
          <a:extLst>
            <a:ext uri="{FF2B5EF4-FFF2-40B4-BE49-F238E27FC236}">
              <a16:creationId xmlns:a16="http://schemas.microsoft.com/office/drawing/2014/main" id="{7A68BE88-680C-4A16-ABCE-210F0118CD7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94</xdr:row>
      <xdr:rowOff>335030</xdr:rowOff>
    </xdr:from>
    <xdr:ext cx="253521" cy="252000"/>
    <xdr:pic>
      <xdr:nvPicPr>
        <xdr:cNvPr id="269" name="Imagem 268">
          <a:extLst>
            <a:ext uri="{FF2B5EF4-FFF2-40B4-BE49-F238E27FC236}">
              <a16:creationId xmlns:a16="http://schemas.microsoft.com/office/drawing/2014/main" id="{A797DD58-52F7-46A4-96E4-1E6FFADB76E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twoCellAnchor editAs="oneCell">
    <xdr:from>
      <xdr:col>3</xdr:col>
      <xdr:colOff>3448049</xdr:colOff>
      <xdr:row>4</xdr:row>
      <xdr:rowOff>180975</xdr:rowOff>
    </xdr:from>
    <xdr:to>
      <xdr:col>7</xdr:col>
      <xdr:colOff>2285</xdr:colOff>
      <xdr:row>8</xdr:row>
      <xdr:rowOff>182011</xdr:rowOff>
    </xdr:to>
    <xdr:pic>
      <xdr:nvPicPr>
        <xdr:cNvPr id="5" name="Imagem 4">
          <a:extLst>
            <a:ext uri="{FF2B5EF4-FFF2-40B4-BE49-F238E27FC236}">
              <a16:creationId xmlns:a16="http://schemas.microsoft.com/office/drawing/2014/main" id="{E1F3FCB9-7AB4-4E5B-BBA6-23BA46ABF454}"/>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7715249" y="942975"/>
          <a:ext cx="3497961" cy="763036"/>
        </a:xfrm>
        <a:prstGeom prst="rect">
          <a:avLst/>
        </a:prstGeom>
      </xdr:spPr>
    </xdr:pic>
    <xdr:clientData/>
  </xdr:twoCellAnchor>
  <xdr:twoCellAnchor>
    <xdr:from>
      <xdr:col>3</xdr:col>
      <xdr:colOff>3971923</xdr:colOff>
      <xdr:row>0</xdr:row>
      <xdr:rowOff>104773</xdr:rowOff>
    </xdr:from>
    <xdr:to>
      <xdr:col>4</xdr:col>
      <xdr:colOff>454423</xdr:colOff>
      <xdr:row>2</xdr:row>
      <xdr:rowOff>83773</xdr:rowOff>
    </xdr:to>
    <xdr:sp macro="" textlink="">
      <xdr:nvSpPr>
        <xdr:cNvPr id="285" name="Retângulo: Cantos Arredondados 284">
          <a:hlinkClick xmlns:r="http://schemas.openxmlformats.org/officeDocument/2006/relationships" r:id="rId27"/>
          <a:extLst>
            <a:ext uri="{FF2B5EF4-FFF2-40B4-BE49-F238E27FC236}">
              <a16:creationId xmlns:a16="http://schemas.microsoft.com/office/drawing/2014/main" id="{21B33A06-ACB0-4379-ABB2-4EC6B811539A}"/>
            </a:ext>
          </a:extLst>
        </xdr:cNvPr>
        <xdr:cNvSpPr/>
      </xdr:nvSpPr>
      <xdr:spPr>
        <a:xfrm>
          <a:off x="8239123"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4</xdr:col>
      <xdr:colOff>609597</xdr:colOff>
      <xdr:row>0</xdr:row>
      <xdr:rowOff>104773</xdr:rowOff>
    </xdr:from>
    <xdr:to>
      <xdr:col>5</xdr:col>
      <xdr:colOff>683022</xdr:colOff>
      <xdr:row>2</xdr:row>
      <xdr:rowOff>83773</xdr:rowOff>
    </xdr:to>
    <xdr:sp macro="" textlink="">
      <xdr:nvSpPr>
        <xdr:cNvPr id="286" name="Retângulo: Cantos Arredondados 285">
          <a:hlinkClick xmlns:r="http://schemas.openxmlformats.org/officeDocument/2006/relationships" r:id="rId28"/>
          <a:extLst>
            <a:ext uri="{FF2B5EF4-FFF2-40B4-BE49-F238E27FC236}">
              <a16:creationId xmlns:a16="http://schemas.microsoft.com/office/drawing/2014/main" id="{B9E9E698-A7BA-4640-8D2D-33DC1E7CB16C}"/>
            </a:ext>
          </a:extLst>
        </xdr:cNvPr>
        <xdr:cNvSpPr/>
      </xdr:nvSpPr>
      <xdr:spPr>
        <a:xfrm>
          <a:off x="9258297"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5</xdr:col>
      <xdr:colOff>838198</xdr:colOff>
      <xdr:row>0</xdr:row>
      <xdr:rowOff>104773</xdr:rowOff>
    </xdr:from>
    <xdr:to>
      <xdr:col>6</xdr:col>
      <xdr:colOff>663973</xdr:colOff>
      <xdr:row>2</xdr:row>
      <xdr:rowOff>83773</xdr:rowOff>
    </xdr:to>
    <xdr:sp macro="" textlink="">
      <xdr:nvSpPr>
        <xdr:cNvPr id="287" name="Retângulo: Cantos Arredondados 286">
          <a:hlinkClick xmlns:r="http://schemas.openxmlformats.org/officeDocument/2006/relationships" r:id="rId29"/>
          <a:extLst>
            <a:ext uri="{FF2B5EF4-FFF2-40B4-BE49-F238E27FC236}">
              <a16:creationId xmlns:a16="http://schemas.microsoft.com/office/drawing/2014/main" id="{D6629A8E-333D-419B-9DDD-EDBA3EA476EC}"/>
            </a:ext>
          </a:extLst>
        </xdr:cNvPr>
        <xdr:cNvSpPr/>
      </xdr:nvSpPr>
      <xdr:spPr>
        <a:xfrm>
          <a:off x="10277473"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ADEA0434-2C8F-4CC9-8F59-7C04FB5CC1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90486</xdr:colOff>
      <xdr:row>126</xdr:row>
      <xdr:rowOff>19050</xdr:rowOff>
    </xdr:from>
    <xdr:to>
      <xdr:col>9</xdr:col>
      <xdr:colOff>866775</xdr:colOff>
      <xdr:row>132</xdr:row>
      <xdr:rowOff>457200</xdr:rowOff>
    </xdr:to>
    <xdr:graphicFrame macro="">
      <xdr:nvGraphicFramePr>
        <xdr:cNvPr id="3" name="Gráfico 2">
          <a:extLst>
            <a:ext uri="{FF2B5EF4-FFF2-40B4-BE49-F238E27FC236}">
              <a16:creationId xmlns:a16="http://schemas.microsoft.com/office/drawing/2014/main" id="{2CC822CF-DDAC-4DD9-ACAD-4401781C4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514349</xdr:colOff>
      <xdr:row>0</xdr:row>
      <xdr:rowOff>114300</xdr:rowOff>
    </xdr:from>
    <xdr:to>
      <xdr:col>6</xdr:col>
      <xdr:colOff>1378349</xdr:colOff>
      <xdr:row>2</xdr:row>
      <xdr:rowOff>93300</xdr:rowOff>
    </xdr:to>
    <xdr:sp macro="" textlink="">
      <xdr:nvSpPr>
        <xdr:cNvPr id="14" name="Retângulo: Cantos Arredondados 13">
          <a:hlinkClick xmlns:r="http://schemas.openxmlformats.org/officeDocument/2006/relationships" r:id="rId3"/>
          <a:extLst>
            <a:ext uri="{FF2B5EF4-FFF2-40B4-BE49-F238E27FC236}">
              <a16:creationId xmlns:a16="http://schemas.microsoft.com/office/drawing/2014/main" id="{928566C6-4B16-4E86-83C7-F5F659887A5F}"/>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1533523</xdr:colOff>
      <xdr:row>0</xdr:row>
      <xdr:rowOff>114300</xdr:rowOff>
    </xdr:from>
    <xdr:to>
      <xdr:col>7</xdr:col>
      <xdr:colOff>778273</xdr:colOff>
      <xdr:row>2</xdr:row>
      <xdr:rowOff>93300</xdr:rowOff>
    </xdr:to>
    <xdr:sp macro="" textlink="">
      <xdr:nvSpPr>
        <xdr:cNvPr id="20" name="Retângulo: Cantos Arredondados 19">
          <a:hlinkClick xmlns:r="http://schemas.openxmlformats.org/officeDocument/2006/relationships" r:id="rId4"/>
          <a:extLst>
            <a:ext uri="{FF2B5EF4-FFF2-40B4-BE49-F238E27FC236}">
              <a16:creationId xmlns:a16="http://schemas.microsoft.com/office/drawing/2014/main" id="{419AEA43-DD3F-4DD9-A621-4D60591EA694}"/>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21" name="Retângulo: Cantos Arredondados 20">
          <a:hlinkClick xmlns:r="http://schemas.openxmlformats.org/officeDocument/2006/relationships" r:id="rId5"/>
          <a:extLst>
            <a:ext uri="{FF2B5EF4-FFF2-40B4-BE49-F238E27FC236}">
              <a16:creationId xmlns:a16="http://schemas.microsoft.com/office/drawing/2014/main" id="{E4D254A7-F6FD-4F86-821D-C0A4DBE2191F}"/>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22" name="Retângulo: Cantos Arredondados 21">
          <a:hlinkClick xmlns:r="http://schemas.openxmlformats.org/officeDocument/2006/relationships" r:id="rId6"/>
          <a:extLst>
            <a:ext uri="{FF2B5EF4-FFF2-40B4-BE49-F238E27FC236}">
              <a16:creationId xmlns:a16="http://schemas.microsoft.com/office/drawing/2014/main" id="{55E0B606-95E1-41F2-9899-2365ADE9C23C}"/>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704850</xdr:colOff>
      <xdr:row>0</xdr:row>
      <xdr:rowOff>114300</xdr:rowOff>
    </xdr:from>
    <xdr:to>
      <xdr:col>6</xdr:col>
      <xdr:colOff>359175</xdr:colOff>
      <xdr:row>2</xdr:row>
      <xdr:rowOff>93300</xdr:rowOff>
    </xdr:to>
    <xdr:sp macro="" textlink="">
      <xdr:nvSpPr>
        <xdr:cNvPr id="23" name="Retângulo: Cantos Arredondados 22">
          <a:hlinkClick xmlns:r="http://schemas.openxmlformats.org/officeDocument/2006/relationships" r:id="rId7"/>
          <a:extLst>
            <a:ext uri="{FF2B5EF4-FFF2-40B4-BE49-F238E27FC236}">
              <a16:creationId xmlns:a16="http://schemas.microsoft.com/office/drawing/2014/main" id="{115FE0DC-3AE5-461B-804D-A887D14AE0E3}"/>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5" name="Imagem 4">
          <a:extLst>
            <a:ext uri="{FF2B5EF4-FFF2-40B4-BE49-F238E27FC236}">
              <a16:creationId xmlns:a16="http://schemas.microsoft.com/office/drawing/2014/main" id="{50916CF2-29AD-41AF-9FCA-D0157AB773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4</xdr:col>
      <xdr:colOff>457199</xdr:colOff>
      <xdr:row>0</xdr:row>
      <xdr:rowOff>104775</xdr:rowOff>
    </xdr:from>
    <xdr:to>
      <xdr:col>4</xdr:col>
      <xdr:colOff>1321199</xdr:colOff>
      <xdr:row>2</xdr:row>
      <xdr:rowOff>83775</xdr:rowOff>
    </xdr:to>
    <xdr:sp macro="" textlink="">
      <xdr:nvSpPr>
        <xdr:cNvPr id="16" name="Retângulo: Cantos Arredondados 15">
          <a:hlinkClick xmlns:r="http://schemas.openxmlformats.org/officeDocument/2006/relationships" r:id="rId2"/>
          <a:extLst>
            <a:ext uri="{FF2B5EF4-FFF2-40B4-BE49-F238E27FC236}">
              <a16:creationId xmlns:a16="http://schemas.microsoft.com/office/drawing/2014/main" id="{543CA767-C6E5-4949-91FB-D33CC8F79DF5}"/>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4</xdr:col>
      <xdr:colOff>1476373</xdr:colOff>
      <xdr:row>0</xdr:row>
      <xdr:rowOff>104775</xdr:rowOff>
    </xdr:from>
    <xdr:to>
      <xdr:col>4</xdr:col>
      <xdr:colOff>2340373</xdr:colOff>
      <xdr:row>2</xdr:row>
      <xdr:rowOff>83775</xdr:rowOff>
    </xdr:to>
    <xdr:sp macro="" textlink="">
      <xdr:nvSpPr>
        <xdr:cNvPr id="17" name="Retângulo: Cantos Arredondados 16">
          <a:hlinkClick xmlns:r="http://schemas.openxmlformats.org/officeDocument/2006/relationships" r:id="rId3"/>
          <a:extLst>
            <a:ext uri="{FF2B5EF4-FFF2-40B4-BE49-F238E27FC236}">
              <a16:creationId xmlns:a16="http://schemas.microsoft.com/office/drawing/2014/main" id="{2700DDFF-0E31-44FC-A1F0-8517EAFECE81}"/>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2495547</xdr:colOff>
      <xdr:row>0</xdr:row>
      <xdr:rowOff>104775</xdr:rowOff>
    </xdr:from>
    <xdr:to>
      <xdr:col>4</xdr:col>
      <xdr:colOff>3359547</xdr:colOff>
      <xdr:row>2</xdr:row>
      <xdr:rowOff>83775</xdr:rowOff>
    </xdr:to>
    <xdr:sp macro="" textlink="">
      <xdr:nvSpPr>
        <xdr:cNvPr id="18" name="Retângulo: Cantos Arredondados 17">
          <a:hlinkClick xmlns:r="http://schemas.openxmlformats.org/officeDocument/2006/relationships" r:id="rId4"/>
          <a:extLst>
            <a:ext uri="{FF2B5EF4-FFF2-40B4-BE49-F238E27FC236}">
              <a16:creationId xmlns:a16="http://schemas.microsoft.com/office/drawing/2014/main" id="{19A534BC-5F40-4F35-A280-E78F2F010331}"/>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4</xdr:col>
      <xdr:colOff>3514723</xdr:colOff>
      <xdr:row>0</xdr:row>
      <xdr:rowOff>104775</xdr:rowOff>
    </xdr:from>
    <xdr:to>
      <xdr:col>4</xdr:col>
      <xdr:colOff>4378723</xdr:colOff>
      <xdr:row>2</xdr:row>
      <xdr:rowOff>83775</xdr:rowOff>
    </xdr:to>
    <xdr:sp macro="" textlink="">
      <xdr:nvSpPr>
        <xdr:cNvPr id="19" name="Retângulo: Cantos Arredondados 18">
          <a:hlinkClick xmlns:r="http://schemas.openxmlformats.org/officeDocument/2006/relationships" r:id="rId5"/>
          <a:extLst>
            <a:ext uri="{FF2B5EF4-FFF2-40B4-BE49-F238E27FC236}">
              <a16:creationId xmlns:a16="http://schemas.microsoft.com/office/drawing/2014/main" id="{A583CD04-F222-4F29-BF21-BF46A68CEC60}"/>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7" name="Imagem 6">
          <a:extLst>
            <a:ext uri="{FF2B5EF4-FFF2-40B4-BE49-F238E27FC236}">
              <a16:creationId xmlns:a16="http://schemas.microsoft.com/office/drawing/2014/main" id="{A1B28935-E923-4F30-B0A3-22DF0B7F6E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457199</xdr:colOff>
      <xdr:row>0</xdr:row>
      <xdr:rowOff>104775</xdr:rowOff>
    </xdr:from>
    <xdr:to>
      <xdr:col>2</xdr:col>
      <xdr:colOff>1321199</xdr:colOff>
      <xdr:row>2</xdr:row>
      <xdr:rowOff>83775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30951807-0505-4C16-A924-6C039085F775}"/>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2</xdr:col>
      <xdr:colOff>1476373</xdr:colOff>
      <xdr:row>0</xdr:row>
      <xdr:rowOff>104775</xdr:rowOff>
    </xdr:from>
    <xdr:to>
      <xdr:col>2</xdr:col>
      <xdr:colOff>2340373</xdr:colOff>
      <xdr:row>2</xdr:row>
      <xdr:rowOff>83775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8406DD9D-E1B3-49C4-B805-240ABBB52FCE}"/>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2495547</xdr:colOff>
      <xdr:row>0</xdr:row>
      <xdr:rowOff>104775</xdr:rowOff>
    </xdr:from>
    <xdr:to>
      <xdr:col>2</xdr:col>
      <xdr:colOff>3359547</xdr:colOff>
      <xdr:row>2</xdr:row>
      <xdr:rowOff>83775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04F1F0F8-4BD9-442D-9A91-80C69157BDF6}"/>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3514723</xdr:colOff>
      <xdr:row>0</xdr:row>
      <xdr:rowOff>104775</xdr:rowOff>
    </xdr:from>
    <xdr:to>
      <xdr:col>2</xdr:col>
      <xdr:colOff>4378723</xdr:colOff>
      <xdr:row>2</xdr:row>
      <xdr:rowOff>83775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DA33EA66-4524-4DC3-9F05-0B3D18F221EF}"/>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4E9303EF-27F0-4F6A-A1DE-D705A3F45E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295274</xdr:colOff>
      <xdr:row>0</xdr:row>
      <xdr:rowOff>104775</xdr:rowOff>
    </xdr:from>
    <xdr:to>
      <xdr:col>2</xdr:col>
      <xdr:colOff>1159274</xdr:colOff>
      <xdr:row>2</xdr:row>
      <xdr:rowOff>83775</xdr:rowOff>
    </xdr:to>
    <xdr:sp macro="" textlink="">
      <xdr:nvSpPr>
        <xdr:cNvPr id="7" name="Retângulo: Cantos Arredondados 6">
          <a:hlinkClick xmlns:r="http://schemas.openxmlformats.org/officeDocument/2006/relationships" r:id="rId2"/>
          <a:extLst>
            <a:ext uri="{FF2B5EF4-FFF2-40B4-BE49-F238E27FC236}">
              <a16:creationId xmlns:a16="http://schemas.microsoft.com/office/drawing/2014/main" id="{2B516CC3-9D27-4A60-9928-C06ABE1CB6D2}"/>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twoCellAnchor>
    <xdr:from>
      <xdr:col>2</xdr:col>
      <xdr:colOff>1314448</xdr:colOff>
      <xdr:row>0</xdr:row>
      <xdr:rowOff>104775</xdr:rowOff>
    </xdr:from>
    <xdr:to>
      <xdr:col>3</xdr:col>
      <xdr:colOff>749698</xdr:colOff>
      <xdr:row>2</xdr:row>
      <xdr:rowOff>83775</xdr:rowOff>
    </xdr:to>
    <xdr:sp macro="" textlink="">
      <xdr:nvSpPr>
        <xdr:cNvPr id="8" name="Retângulo: Cantos Arredondados 7">
          <a:hlinkClick xmlns:r="http://schemas.openxmlformats.org/officeDocument/2006/relationships" r:id="rId3"/>
          <a:extLst>
            <a:ext uri="{FF2B5EF4-FFF2-40B4-BE49-F238E27FC236}">
              <a16:creationId xmlns:a16="http://schemas.microsoft.com/office/drawing/2014/main" id="{02728D73-F16F-46F3-94D8-E15E62D8BF32}"/>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3</xdr:col>
      <xdr:colOff>904872</xdr:colOff>
      <xdr:row>0</xdr:row>
      <xdr:rowOff>104775</xdr:rowOff>
    </xdr:from>
    <xdr:to>
      <xdr:col>4</xdr:col>
      <xdr:colOff>340122</xdr:colOff>
      <xdr:row>2</xdr:row>
      <xdr:rowOff>83775</xdr:rowOff>
    </xdr:to>
    <xdr:sp macro="" textlink="">
      <xdr:nvSpPr>
        <xdr:cNvPr id="9" name="Retângulo: Cantos Arredondados 8">
          <a:hlinkClick xmlns:r="http://schemas.openxmlformats.org/officeDocument/2006/relationships" r:id="rId4"/>
          <a:extLst>
            <a:ext uri="{FF2B5EF4-FFF2-40B4-BE49-F238E27FC236}">
              <a16:creationId xmlns:a16="http://schemas.microsoft.com/office/drawing/2014/main" id="{3C419DA4-CB7E-4772-9264-A9AA10F3295A}"/>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4</xdr:col>
      <xdr:colOff>495298</xdr:colOff>
      <xdr:row>0</xdr:row>
      <xdr:rowOff>104775</xdr:rowOff>
    </xdr:from>
    <xdr:to>
      <xdr:col>4</xdr:col>
      <xdr:colOff>1359298</xdr:colOff>
      <xdr:row>2</xdr:row>
      <xdr:rowOff>83775</xdr:rowOff>
    </xdr:to>
    <xdr:sp macro="" textlink="">
      <xdr:nvSpPr>
        <xdr:cNvPr id="14" name="Retângulo: Cantos Arredondados 13">
          <a:hlinkClick xmlns:r="http://schemas.openxmlformats.org/officeDocument/2006/relationships" r:id="rId5"/>
          <a:extLst>
            <a:ext uri="{FF2B5EF4-FFF2-40B4-BE49-F238E27FC236}">
              <a16:creationId xmlns:a16="http://schemas.microsoft.com/office/drawing/2014/main" id="{1FD20B9E-5151-4444-8A5A-1F46D5EEFB49}"/>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CC1FC200-09CC-492D-BE2E-B539D6146B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4105274</xdr:colOff>
      <xdr:row>0</xdr:row>
      <xdr:rowOff>104775</xdr:rowOff>
    </xdr:from>
    <xdr:to>
      <xdr:col>2</xdr:col>
      <xdr:colOff>4969274</xdr:colOff>
      <xdr:row>2</xdr:row>
      <xdr:rowOff>83775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97C63D2C-3BB7-4953-A21F-95EAF8871F79}"/>
            </a:ext>
          </a:extLst>
        </xdr:cNvPr>
        <xdr:cNvSpPr/>
      </xdr:nvSpPr>
      <xdr:spPr>
        <a:xfrm>
          <a:off x="7343774"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5124448</xdr:colOff>
      <xdr:row>0</xdr:row>
      <xdr:rowOff>104775</xdr:rowOff>
    </xdr:from>
    <xdr:to>
      <xdr:col>2</xdr:col>
      <xdr:colOff>5988448</xdr:colOff>
      <xdr:row>2</xdr:row>
      <xdr:rowOff>83775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4C05385D-E396-4992-B041-721367F6B696}"/>
            </a:ext>
          </a:extLst>
        </xdr:cNvPr>
        <xdr:cNvSpPr/>
      </xdr:nvSpPr>
      <xdr:spPr>
        <a:xfrm>
          <a:off x="836294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6143622</xdr:colOff>
      <xdr:row>0</xdr:row>
      <xdr:rowOff>104775</xdr:rowOff>
    </xdr:from>
    <xdr:to>
      <xdr:col>2</xdr:col>
      <xdr:colOff>7007622</xdr:colOff>
      <xdr:row>2</xdr:row>
      <xdr:rowOff>83775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C1690533-1DF6-45C6-83C1-87E327E50DAA}"/>
            </a:ext>
          </a:extLst>
        </xdr:cNvPr>
        <xdr:cNvSpPr/>
      </xdr:nvSpPr>
      <xdr:spPr>
        <a:xfrm>
          <a:off x="9382122"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2</xdr:col>
      <xdr:colOff>7162798</xdr:colOff>
      <xdr:row>0</xdr:row>
      <xdr:rowOff>104775</xdr:rowOff>
    </xdr:from>
    <xdr:to>
      <xdr:col>2</xdr:col>
      <xdr:colOff>8026798</xdr:colOff>
      <xdr:row>2</xdr:row>
      <xdr:rowOff>83775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10CAB7B4-21C8-4C44-82EF-D5A2190C92ED}"/>
            </a:ext>
          </a:extLst>
        </xdr:cNvPr>
        <xdr:cNvSpPr/>
      </xdr:nvSpPr>
      <xdr:spPr>
        <a:xfrm>
          <a:off x="1040129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2</xdr:col>
      <xdr:colOff>3086100</xdr:colOff>
      <xdr:row>0</xdr:row>
      <xdr:rowOff>104775</xdr:rowOff>
    </xdr:from>
    <xdr:to>
      <xdr:col>2</xdr:col>
      <xdr:colOff>3950100</xdr:colOff>
      <xdr:row>2</xdr:row>
      <xdr:rowOff>83775</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A06F86DD-B0A0-42B3-9D26-E3DFF43F090D}"/>
            </a:ext>
          </a:extLst>
        </xdr:cNvPr>
        <xdr:cNvSpPr/>
      </xdr:nvSpPr>
      <xdr:spPr>
        <a:xfrm>
          <a:off x="6324600"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71437</xdr:colOff>
      <xdr:row>113</xdr:row>
      <xdr:rowOff>9526</xdr:rowOff>
    </xdr:from>
    <xdr:to>
      <xdr:col>9</xdr:col>
      <xdr:colOff>885825</xdr:colOff>
      <xdr:row>128</xdr:row>
      <xdr:rowOff>285750</xdr:rowOff>
    </xdr:to>
    <xdr:graphicFrame macro="">
      <xdr:nvGraphicFramePr>
        <xdr:cNvPr id="5" name="Gráfico 4">
          <a:extLst>
            <a:ext uri="{FF2B5EF4-FFF2-40B4-BE49-F238E27FC236}">
              <a16:creationId xmlns:a16="http://schemas.microsoft.com/office/drawing/2014/main" id="{F89D06E4-40AB-4BAF-A73C-EA0B25FFE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82</xdr:row>
      <xdr:rowOff>28575</xdr:rowOff>
    </xdr:from>
    <xdr:to>
      <xdr:col>9</xdr:col>
      <xdr:colOff>823913</xdr:colOff>
      <xdr:row>95</xdr:row>
      <xdr:rowOff>142875</xdr:rowOff>
    </xdr:to>
    <xdr:graphicFrame macro="">
      <xdr:nvGraphicFramePr>
        <xdr:cNvPr id="10" name="Gráfico 9">
          <a:extLst>
            <a:ext uri="{FF2B5EF4-FFF2-40B4-BE49-F238E27FC236}">
              <a16:creationId xmlns:a16="http://schemas.microsoft.com/office/drawing/2014/main" id="{F3D0C53B-EC68-419E-888A-1FEE32D58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xdr:colOff>
      <xdr:row>98</xdr:row>
      <xdr:rowOff>9525</xdr:rowOff>
    </xdr:from>
    <xdr:to>
      <xdr:col>9</xdr:col>
      <xdr:colOff>828675</xdr:colOff>
      <xdr:row>107</xdr:row>
      <xdr:rowOff>161925</xdr:rowOff>
    </xdr:to>
    <xdr:graphicFrame macro="">
      <xdr:nvGraphicFramePr>
        <xdr:cNvPr id="12" name="Gráfico 11">
          <a:extLst>
            <a:ext uri="{FF2B5EF4-FFF2-40B4-BE49-F238E27FC236}">
              <a16:creationId xmlns:a16="http://schemas.microsoft.com/office/drawing/2014/main" id="{A0692909-9BF2-482D-B26D-56DF261780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146</xdr:row>
      <xdr:rowOff>9524</xdr:rowOff>
    </xdr:from>
    <xdr:to>
      <xdr:col>9</xdr:col>
      <xdr:colOff>909638</xdr:colOff>
      <xdr:row>164</xdr:row>
      <xdr:rowOff>9525</xdr:rowOff>
    </xdr:to>
    <xdr:graphicFrame macro="">
      <xdr:nvGraphicFramePr>
        <xdr:cNvPr id="14" name="Gráfico 13">
          <a:extLst>
            <a:ext uri="{FF2B5EF4-FFF2-40B4-BE49-F238E27FC236}">
              <a16:creationId xmlns:a16="http://schemas.microsoft.com/office/drawing/2014/main" id="{9B0B4E32-78DF-47DB-9C9B-00A42F6D0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9526</xdr:colOff>
      <xdr:row>0</xdr:row>
      <xdr:rowOff>104775</xdr:rowOff>
    </xdr:from>
    <xdr:to>
      <xdr:col>1</xdr:col>
      <xdr:colOff>1154556</xdr:colOff>
      <xdr:row>2</xdr:row>
      <xdr:rowOff>11775</xdr:rowOff>
    </xdr:to>
    <xdr:pic>
      <xdr:nvPicPr>
        <xdr:cNvPr id="7" name="Imagem 6">
          <a:extLst>
            <a:ext uri="{FF2B5EF4-FFF2-40B4-BE49-F238E27FC236}">
              <a16:creationId xmlns:a16="http://schemas.microsoft.com/office/drawing/2014/main" id="{C32160AE-7384-4741-A7EA-36C2AB83192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1466849</xdr:colOff>
      <xdr:row>0</xdr:row>
      <xdr:rowOff>114300</xdr:rowOff>
    </xdr:from>
    <xdr:to>
      <xdr:col>6</xdr:col>
      <xdr:colOff>2330849</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7B0B14F9-5A1C-48A4-9630-729BE71C3AA4}"/>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778273</xdr:colOff>
      <xdr:row>2</xdr:row>
      <xdr:rowOff>93300</xdr:rowOff>
    </xdr:to>
    <xdr:sp macro="" textlink="">
      <xdr:nvSpPr>
        <xdr:cNvPr id="15" name="Retângulo: Cantos Arredondados 14">
          <a:hlinkClick xmlns:r="http://schemas.openxmlformats.org/officeDocument/2006/relationships" r:id="rId7"/>
          <a:extLst>
            <a:ext uri="{FF2B5EF4-FFF2-40B4-BE49-F238E27FC236}">
              <a16:creationId xmlns:a16="http://schemas.microsoft.com/office/drawing/2014/main" id="{C96CB565-0D71-4C46-A003-1361FA1283E1}"/>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16" name="Retângulo: Cantos Arredondados 15">
          <a:hlinkClick xmlns:r="http://schemas.openxmlformats.org/officeDocument/2006/relationships" r:id="rId8"/>
          <a:extLst>
            <a:ext uri="{FF2B5EF4-FFF2-40B4-BE49-F238E27FC236}">
              <a16:creationId xmlns:a16="http://schemas.microsoft.com/office/drawing/2014/main" id="{9C219DEE-FC10-4BBE-80E2-EDEFB9466390}"/>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17" name="Retângulo: Cantos Arredondados 16">
          <a:hlinkClick xmlns:r="http://schemas.openxmlformats.org/officeDocument/2006/relationships" r:id="rId9"/>
          <a:extLst>
            <a:ext uri="{FF2B5EF4-FFF2-40B4-BE49-F238E27FC236}">
              <a16:creationId xmlns:a16="http://schemas.microsoft.com/office/drawing/2014/main" id="{C027A7BA-CF34-48D5-9B34-FE34E91294F4}"/>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18" name="Retângulo: Cantos Arredondados 17">
          <a:hlinkClick xmlns:r="http://schemas.openxmlformats.org/officeDocument/2006/relationships" r:id="rId10"/>
          <a:extLst>
            <a:ext uri="{FF2B5EF4-FFF2-40B4-BE49-F238E27FC236}">
              <a16:creationId xmlns:a16="http://schemas.microsoft.com/office/drawing/2014/main" id="{A7F1B95C-79B1-474D-9537-D92691FEDC85}"/>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Sumário</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0.32188</cdr:x>
      <cdr:y>0.31999</cdr:y>
    </cdr:from>
    <cdr:to>
      <cdr:x>0.43841</cdr:x>
      <cdr:y>0.40083</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95820" y="737582"/>
          <a:ext cx="577695" cy="1863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95,27</a:t>
          </a:r>
        </a:p>
      </cdr:txBody>
    </cdr:sp>
  </cdr:relSizeAnchor>
  <cdr:relSizeAnchor xmlns:cdr="http://schemas.openxmlformats.org/drawingml/2006/chartDrawing">
    <cdr:from>
      <cdr:x>0.553</cdr:x>
      <cdr:y>0.40926</cdr:y>
    </cdr:from>
    <cdr:to>
      <cdr:x>0.66952</cdr:x>
      <cdr:y>0.5</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41631" y="943354"/>
          <a:ext cx="577696" cy="20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75,38</a:t>
          </a:r>
        </a:p>
      </cdr:txBody>
    </cdr:sp>
  </cdr:relSizeAnchor>
  <cdr:relSizeAnchor xmlns:cdr="http://schemas.openxmlformats.org/drawingml/2006/chartDrawing">
    <cdr:from>
      <cdr:x>0.08502</cdr:x>
      <cdr:y>0.19835</cdr:y>
    </cdr:from>
    <cdr:to>
      <cdr:x>0.20154</cdr:x>
      <cdr:y>0.28337</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21489" y="457199"/>
          <a:ext cx="577695" cy="195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117,57</a:t>
          </a:r>
        </a:p>
      </cdr:txBody>
    </cdr:sp>
  </cdr:relSizeAnchor>
</c:userShapes>
</file>

<file path=xl/drawings/drawing9.xml><?xml version="1.0" encoding="utf-8"?>
<c:userShapes xmlns:c="http://schemas.openxmlformats.org/drawingml/2006/chart">
  <cdr:relSizeAnchor xmlns:cdr="http://schemas.openxmlformats.org/drawingml/2006/chartDrawing">
    <cdr:from>
      <cdr:x>0.31996</cdr:x>
      <cdr:y>0.30165</cdr:y>
    </cdr:from>
    <cdr:to>
      <cdr:x>0.43649</cdr:x>
      <cdr:y>0.40489</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86286" y="695325"/>
          <a:ext cx="577728" cy="237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124,47</a:t>
          </a:r>
        </a:p>
      </cdr:txBody>
    </cdr:sp>
  </cdr:relSizeAnchor>
  <cdr:relSizeAnchor xmlns:cdr="http://schemas.openxmlformats.org/drawingml/2006/chartDrawing">
    <cdr:from>
      <cdr:x>0.553</cdr:x>
      <cdr:y>0.3886</cdr:y>
    </cdr:from>
    <cdr:to>
      <cdr:x>0.66952</cdr:x>
      <cdr:y>0.5</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41637" y="895737"/>
          <a:ext cx="577678" cy="2567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100,46</a:t>
          </a:r>
        </a:p>
      </cdr:txBody>
    </cdr:sp>
  </cdr:relSizeAnchor>
  <cdr:relSizeAnchor xmlns:cdr="http://schemas.openxmlformats.org/drawingml/2006/chartDrawing">
    <cdr:from>
      <cdr:x>0.08502</cdr:x>
      <cdr:y>0.17358</cdr:y>
    </cdr:from>
    <cdr:to>
      <cdr:x>0.20154</cdr:x>
      <cdr:y>0.27273</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21509" y="400100"/>
          <a:ext cx="577679" cy="22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157,68</a:t>
          </a:r>
        </a:p>
      </cdr:txBody>
    </cdr:sp>
  </cdr:relSizeAnchor>
</c:userShapes>
</file>

<file path=xl/theme/theme1.xml><?xml version="1.0" encoding="utf-8"?>
<a:theme xmlns:a="http://schemas.openxmlformats.org/drawingml/2006/main" name="Tema do Office">
  <a:themeElements>
    <a:clrScheme name="Enauta">
      <a:dk1>
        <a:sysClr val="windowText" lastClr="000000"/>
      </a:dk1>
      <a:lt1>
        <a:sysClr val="window" lastClr="FFFFFF"/>
      </a:lt1>
      <a:dk2>
        <a:srgbClr val="F9564E"/>
      </a:dk2>
      <a:lt2>
        <a:srgbClr val="E7E6E6"/>
      </a:lt2>
      <a:accent1>
        <a:srgbClr val="006A6F"/>
      </a:accent1>
      <a:accent2>
        <a:srgbClr val="FC680D"/>
      </a:accent2>
      <a:accent3>
        <a:srgbClr val="00ACEC"/>
      </a:accent3>
      <a:accent4>
        <a:srgbClr val="FF9800"/>
      </a:accent4>
      <a:accent5>
        <a:srgbClr val="874E17"/>
      </a:accent5>
      <a:accent6>
        <a:srgbClr val="FFBB00"/>
      </a:accent6>
      <a:hlink>
        <a:srgbClr val="8CACC9"/>
      </a:hlink>
      <a:folHlink>
        <a:srgbClr val="F9564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unicacao.enauta.com.br/ras21/"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9.bin"/><Relationship Id="rId1" Type="http://schemas.openxmlformats.org/officeDocument/2006/relationships/hyperlink" Target="https://comunicacao.enauta.com.br/ras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nauta.com.br/como-fazemos/sociedade/" TargetMode="External"/><Relationship Id="rId1" Type="http://schemas.openxmlformats.org/officeDocument/2006/relationships/hyperlink" Target="https://comunicacao.enauta.com.br/ras21/" TargetMode="External"/><Relationship Id="rId4"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9.xml"/><Relationship Id="rId3" Type="http://schemas.openxmlformats.org/officeDocument/2006/relationships/hyperlink" Target="https://www.enauta.com.br/investidores/informacoes-para-o-mercado/publicacoes-cvm/" TargetMode="External"/><Relationship Id="rId7" Type="http://schemas.openxmlformats.org/officeDocument/2006/relationships/printerSettings" Target="../printerSettings/printerSettings11.bin"/><Relationship Id="rId2" Type="http://schemas.openxmlformats.org/officeDocument/2006/relationships/hyperlink" Target="https://api.mziq.com/mzfilemanager/v2/d/58581687-ef6b-4185-99f8-7189e4d08a71/11b7a931-34a2-3216-e787-e1a00ead6401?origin=1" TargetMode="External"/><Relationship Id="rId1" Type="http://schemas.openxmlformats.org/officeDocument/2006/relationships/hyperlink" Target="https://www.enauta.com.br/investidores/informacoes-para-o-mercado/publicacoes-cvm/" TargetMode="External"/><Relationship Id="rId6" Type="http://schemas.openxmlformats.org/officeDocument/2006/relationships/hyperlink" Target="https://comunicacao.enauta.com.br/ras21/" TargetMode="External"/><Relationship Id="rId5" Type="http://schemas.openxmlformats.org/officeDocument/2006/relationships/hyperlink" Target="https://www.enauta.com.br/investidores/a-enauta-para-investidores/assembleias-e-reunioes/" TargetMode="External"/><Relationship Id="rId4" Type="http://schemas.openxmlformats.org/officeDocument/2006/relationships/hyperlink" Target="https://www.enauta.com.br/investidores/informacoes-para-o-mercado/publicacoes-cv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canalconfidencial.com.br/enauta/" TargetMode="External"/><Relationship Id="rId1" Type="http://schemas.openxmlformats.org/officeDocument/2006/relationships/hyperlink" Target="https://comunicacao.enauta.com.br/ras21/" TargetMode="External"/><Relationship Id="rId4"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auta.com.br/investidores/informacoes-para-o-mercado/central-de-resultados/" TargetMode="External"/><Relationship Id="rId7" Type="http://schemas.openxmlformats.org/officeDocument/2006/relationships/hyperlink" Target="mailto:enauta@enauta.com.br?subject=Relat&#243;rio%20Anual%20de%20Sustetnabilidade%202021" TargetMode="External"/><Relationship Id="rId2" Type="http://schemas.openxmlformats.org/officeDocument/2006/relationships/hyperlink" Target="https://www.enauta.com.br/investidores/a-enauta-para-investidores/composicao-acionaria-e-societaria/" TargetMode="External"/><Relationship Id="rId1" Type="http://schemas.openxmlformats.org/officeDocument/2006/relationships/hyperlink" Target="https://www.enauta.com.br/onde-estamos/mapa-interativo/" TargetMode="External"/><Relationship Id="rId6" Type="http://schemas.openxmlformats.org/officeDocument/2006/relationships/hyperlink" Target="https://comunicacao.enauta.com.br/ras21/" TargetMode="External"/><Relationship Id="rId5" Type="http://schemas.openxmlformats.org/officeDocument/2006/relationships/hyperlink" Target="https://www.enauta.com.br/investidores/informacoes-para-o-mercado/central-de-resultados/" TargetMode="External"/><Relationship Id="rId4" Type="http://schemas.openxmlformats.org/officeDocument/2006/relationships/hyperlink" Target="https://www.enauta.com.br/investidores/informacoes-para-o-mercado/central-de-resultado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cdp.net/en/responses?utf8=%E2%9C%93&amp;queries%5Bname%5D=enauta" TargetMode="External"/><Relationship Id="rId2" Type="http://schemas.openxmlformats.org/officeDocument/2006/relationships/hyperlink" Target="https://www.cdp.net/en/responses?utf8=%E2%9C%93&amp;queries%5Bname%5D=enauta" TargetMode="External"/><Relationship Id="rId1" Type="http://schemas.openxmlformats.org/officeDocument/2006/relationships/hyperlink" Target="http://www.registropublicodeemissoes.com.br/participantes/2340"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7.bin"/><Relationship Id="rId1" Type="http://schemas.openxmlformats.org/officeDocument/2006/relationships/hyperlink" Target="https://comunicacao.enauta.com.br/ras21/"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8.bin"/><Relationship Id="rId1" Type="http://schemas.openxmlformats.org/officeDocument/2006/relationships/hyperlink" Target="https://comunicacao.enauta.com.br/ras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18CE-4BEE-47DA-A478-7D38C1C505C5}">
  <dimension ref="B1:U23"/>
  <sheetViews>
    <sheetView showGridLines="0" showRowColHeaders="0" tabSelected="1" zoomScale="85" zoomScaleNormal="85" workbookViewId="0"/>
  </sheetViews>
  <sheetFormatPr defaultColWidth="9.140625" defaultRowHeight="15" x14ac:dyDescent="0.25"/>
  <cols>
    <col min="1" max="1" width="2.85546875" style="10" customWidth="1"/>
    <col min="2" max="2" width="8.5703125" style="10" customWidth="1"/>
    <col min="3" max="3" width="9.5703125" style="10" bestFit="1" customWidth="1"/>
    <col min="4" max="10" width="9.140625" style="10"/>
    <col min="11" max="11" width="10.28515625" style="10" customWidth="1"/>
    <col min="12" max="12" width="8.5703125" style="10" customWidth="1"/>
    <col min="13" max="16384" width="9.140625" style="10"/>
  </cols>
  <sheetData>
    <row r="1" spans="2:21" x14ac:dyDescent="0.25">
      <c r="B1" s="14"/>
      <c r="C1" s="14"/>
      <c r="D1" s="14"/>
      <c r="E1" s="14"/>
      <c r="F1" s="14"/>
      <c r="G1" s="14"/>
      <c r="H1" s="14"/>
      <c r="I1" s="14"/>
      <c r="J1" s="14"/>
      <c r="K1" s="14"/>
      <c r="L1" s="14"/>
      <c r="M1" s="14"/>
      <c r="N1" s="14"/>
      <c r="O1" s="14"/>
      <c r="P1" s="14"/>
      <c r="Q1" s="14"/>
      <c r="R1" s="14"/>
      <c r="S1" s="14"/>
      <c r="T1" s="14"/>
      <c r="U1" s="14"/>
    </row>
    <row r="2" spans="2:21" s="15" customFormat="1" ht="12.75" x14ac:dyDescent="0.2">
      <c r="B2" s="14"/>
      <c r="C2" s="14"/>
      <c r="D2" s="14"/>
      <c r="E2" s="14"/>
      <c r="F2" s="14"/>
      <c r="G2" s="14"/>
      <c r="H2" s="14"/>
      <c r="I2" s="14"/>
      <c r="J2" s="14"/>
      <c r="K2" s="14"/>
      <c r="L2" s="14"/>
      <c r="M2" s="14"/>
      <c r="N2" s="14"/>
      <c r="O2" s="14"/>
      <c r="P2" s="14"/>
      <c r="Q2" s="14"/>
      <c r="R2" s="14"/>
      <c r="S2" s="14"/>
      <c r="T2" s="14"/>
      <c r="U2" s="14"/>
    </row>
    <row r="3" spans="2:21" ht="50.25" x14ac:dyDescent="0.7">
      <c r="B3" s="11"/>
      <c r="C3" s="1" t="s">
        <v>539</v>
      </c>
      <c r="D3" s="11"/>
      <c r="E3" s="11"/>
      <c r="F3" s="11"/>
      <c r="G3" s="11"/>
      <c r="H3" s="11"/>
      <c r="I3" s="11"/>
      <c r="J3" s="11"/>
      <c r="K3" s="11"/>
      <c r="L3" s="11"/>
      <c r="M3" s="11"/>
      <c r="N3" s="11"/>
      <c r="O3" s="11"/>
      <c r="P3" s="11"/>
      <c r="Q3" s="11"/>
      <c r="R3" s="11"/>
      <c r="S3" s="11"/>
      <c r="T3" s="11"/>
      <c r="U3" s="11"/>
    </row>
    <row r="4" spans="2:21" s="15" customFormat="1" ht="12.75" x14ac:dyDescent="0.2">
      <c r="B4" s="14"/>
      <c r="C4" s="14"/>
      <c r="D4" s="14"/>
      <c r="E4" s="14"/>
      <c r="F4" s="14"/>
      <c r="G4" s="14"/>
      <c r="H4" s="14"/>
      <c r="I4" s="14"/>
      <c r="J4" s="14"/>
      <c r="K4" s="14"/>
      <c r="L4" s="14"/>
      <c r="M4" s="14"/>
      <c r="N4" s="14"/>
      <c r="O4" s="14"/>
      <c r="P4" s="14"/>
      <c r="Q4" s="14"/>
      <c r="R4" s="14"/>
      <c r="S4" s="14"/>
      <c r="T4" s="14"/>
      <c r="U4" s="14"/>
    </row>
    <row r="5" spans="2:21" s="13" customFormat="1" ht="15.75" customHeight="1" x14ac:dyDescent="0.25">
      <c r="B5" s="12"/>
      <c r="C5" s="127" t="s">
        <v>905</v>
      </c>
      <c r="D5" s="127"/>
      <c r="E5" s="127"/>
      <c r="F5" s="127"/>
      <c r="G5" s="127"/>
      <c r="H5" s="127"/>
      <c r="I5" s="127"/>
      <c r="J5" s="127"/>
      <c r="K5" s="127"/>
      <c r="L5" s="16"/>
      <c r="M5" s="12"/>
      <c r="N5" s="12"/>
      <c r="O5" s="12"/>
      <c r="P5" s="12"/>
      <c r="Q5" s="12"/>
      <c r="R5" s="12"/>
      <c r="S5" s="12"/>
      <c r="T5" s="12"/>
      <c r="U5" s="12"/>
    </row>
    <row r="6" spans="2:21" s="13" customFormat="1" ht="15.75" x14ac:dyDescent="0.25">
      <c r="B6" s="12"/>
      <c r="C6" s="127"/>
      <c r="D6" s="127"/>
      <c r="E6" s="127"/>
      <c r="F6" s="127"/>
      <c r="G6" s="127"/>
      <c r="H6" s="127"/>
      <c r="I6" s="127"/>
      <c r="J6" s="127"/>
      <c r="K6" s="127"/>
      <c r="L6" s="16"/>
      <c r="M6" s="12"/>
      <c r="N6" s="12"/>
      <c r="O6" s="12"/>
      <c r="P6" s="12"/>
      <c r="Q6" s="12"/>
      <c r="R6" s="12"/>
      <c r="S6" s="12"/>
      <c r="T6" s="12"/>
      <c r="U6" s="12"/>
    </row>
    <row r="7" spans="2:21" s="13" customFormat="1" ht="15.75" x14ac:dyDescent="0.25">
      <c r="B7" s="12"/>
      <c r="C7" s="127"/>
      <c r="D7" s="127"/>
      <c r="E7" s="127"/>
      <c r="F7" s="127"/>
      <c r="G7" s="127"/>
      <c r="H7" s="127"/>
      <c r="I7" s="127"/>
      <c r="J7" s="127"/>
      <c r="K7" s="127"/>
      <c r="L7" s="16"/>
      <c r="M7" s="12"/>
      <c r="N7" s="12"/>
      <c r="O7" s="12"/>
      <c r="P7" s="12"/>
      <c r="Q7" s="12"/>
      <c r="R7" s="12"/>
      <c r="S7" s="12"/>
      <c r="T7" s="12"/>
      <c r="U7" s="12"/>
    </row>
    <row r="8" spans="2:21" s="13" customFormat="1" ht="15.75" x14ac:dyDescent="0.25">
      <c r="B8" s="12"/>
      <c r="C8" s="127"/>
      <c r="D8" s="127"/>
      <c r="E8" s="127"/>
      <c r="F8" s="127"/>
      <c r="G8" s="127"/>
      <c r="H8" s="127"/>
      <c r="I8" s="127"/>
      <c r="J8" s="127"/>
      <c r="K8" s="127"/>
      <c r="L8" s="16"/>
      <c r="M8" s="12"/>
      <c r="N8" s="12"/>
      <c r="O8" s="12"/>
      <c r="P8" s="12"/>
      <c r="Q8" s="12"/>
      <c r="R8" s="12"/>
      <c r="S8" s="12"/>
      <c r="T8" s="12"/>
      <c r="U8" s="12"/>
    </row>
    <row r="9" spans="2:21" ht="15" customHeight="1" x14ac:dyDescent="0.25">
      <c r="B9" s="11"/>
      <c r="C9" s="127"/>
      <c r="D9" s="127"/>
      <c r="E9" s="127"/>
      <c r="F9" s="127"/>
      <c r="G9" s="127"/>
      <c r="H9" s="127"/>
      <c r="I9" s="127"/>
      <c r="J9" s="127"/>
      <c r="K9" s="127"/>
      <c r="L9" s="11"/>
      <c r="M9" s="11"/>
      <c r="N9" s="11"/>
      <c r="O9" s="11"/>
      <c r="P9" s="11"/>
      <c r="Q9" s="11"/>
      <c r="R9" s="11"/>
      <c r="S9" s="11"/>
      <c r="T9" s="11"/>
      <c r="U9" s="11"/>
    </row>
    <row r="10" spans="2:21" ht="15" customHeight="1" x14ac:dyDescent="0.25">
      <c r="B10" s="11"/>
      <c r="C10" s="127"/>
      <c r="D10" s="127"/>
      <c r="E10" s="127"/>
      <c r="F10" s="127"/>
      <c r="G10" s="127"/>
      <c r="H10" s="127"/>
      <c r="I10" s="127"/>
      <c r="J10" s="127"/>
      <c r="K10" s="127"/>
      <c r="L10" s="11"/>
    </row>
    <row r="11" spans="2:21" ht="15" customHeight="1" x14ac:dyDescent="0.25">
      <c r="B11" s="11"/>
      <c r="C11" s="127"/>
      <c r="D11" s="127"/>
      <c r="E11" s="127"/>
      <c r="F11" s="127"/>
      <c r="G11" s="127"/>
      <c r="H11" s="127"/>
      <c r="I11" s="127"/>
      <c r="J11" s="127"/>
      <c r="K11" s="127"/>
      <c r="L11" s="11"/>
    </row>
    <row r="12" spans="2:21" ht="15" customHeight="1" x14ac:dyDescent="0.25">
      <c r="B12" s="11"/>
      <c r="C12" s="127"/>
      <c r="D12" s="127"/>
      <c r="E12" s="127"/>
      <c r="F12" s="127"/>
      <c r="G12" s="127"/>
      <c r="H12" s="127"/>
      <c r="I12" s="127"/>
      <c r="J12" s="127"/>
      <c r="K12" s="127"/>
      <c r="L12" s="11"/>
    </row>
    <row r="13" spans="2:21" ht="15" customHeight="1" x14ac:dyDescent="0.25">
      <c r="B13" s="11"/>
      <c r="C13" s="127"/>
      <c r="D13" s="127"/>
      <c r="E13" s="127"/>
      <c r="F13" s="127"/>
      <c r="G13" s="127"/>
      <c r="H13" s="127"/>
      <c r="I13" s="127"/>
      <c r="J13" s="127"/>
      <c r="K13" s="127"/>
      <c r="L13" s="11"/>
    </row>
    <row r="14" spans="2:21" ht="15" customHeight="1" x14ac:dyDescent="0.25">
      <c r="B14" s="11"/>
      <c r="C14" s="127"/>
      <c r="D14" s="127"/>
      <c r="E14" s="127"/>
      <c r="F14" s="127"/>
      <c r="G14" s="127"/>
      <c r="H14" s="127"/>
      <c r="I14" s="127"/>
      <c r="J14" s="127"/>
      <c r="K14" s="127"/>
      <c r="L14" s="11"/>
      <c r="N14"/>
      <c r="O14"/>
      <c r="P14"/>
    </row>
    <row r="15" spans="2:21" ht="15" customHeight="1" x14ac:dyDescent="0.25">
      <c r="B15" s="11"/>
      <c r="C15" s="127"/>
      <c r="D15" s="127"/>
      <c r="E15" s="127"/>
      <c r="F15" s="127"/>
      <c r="G15" s="127"/>
      <c r="H15" s="127"/>
      <c r="I15" s="127"/>
      <c r="J15" s="127"/>
      <c r="K15" s="127"/>
      <c r="L15" s="11"/>
    </row>
    <row r="16" spans="2:21" ht="15" customHeight="1" x14ac:dyDescent="0.25">
      <c r="B16" s="11"/>
      <c r="C16" s="127"/>
      <c r="D16" s="127"/>
      <c r="E16" s="127"/>
      <c r="F16" s="127"/>
      <c r="G16" s="127"/>
      <c r="H16" s="127"/>
      <c r="I16" s="127"/>
      <c r="J16" s="127"/>
      <c r="K16" s="127"/>
      <c r="L16" s="11"/>
    </row>
    <row r="17" spans="2:12" ht="15" customHeight="1" x14ac:dyDescent="0.25">
      <c r="B17" s="11"/>
      <c r="C17" s="127"/>
      <c r="D17" s="127"/>
      <c r="E17" s="127"/>
      <c r="F17" s="127"/>
      <c r="G17" s="127"/>
      <c r="H17" s="127"/>
      <c r="I17" s="127"/>
      <c r="J17" s="127"/>
      <c r="K17" s="127"/>
      <c r="L17" s="11"/>
    </row>
    <row r="18" spans="2:12" ht="15" customHeight="1" x14ac:dyDescent="0.25">
      <c r="B18" s="11"/>
      <c r="C18" s="127"/>
      <c r="D18" s="127"/>
      <c r="E18" s="127"/>
      <c r="F18" s="127"/>
      <c r="G18" s="127"/>
      <c r="H18" s="127"/>
      <c r="I18" s="127"/>
      <c r="J18" s="127"/>
      <c r="K18" s="127"/>
      <c r="L18" s="11"/>
    </row>
    <row r="19" spans="2:12" x14ac:dyDescent="0.25">
      <c r="B19" s="11"/>
      <c r="C19" s="127"/>
      <c r="D19" s="127"/>
      <c r="E19" s="127"/>
      <c r="F19" s="127"/>
      <c r="G19" s="127"/>
      <c r="H19" s="127"/>
      <c r="I19" s="127"/>
      <c r="J19" s="127"/>
      <c r="K19" s="127"/>
      <c r="L19" s="11"/>
    </row>
    <row r="20" spans="2:12" x14ac:dyDescent="0.25">
      <c r="B20" s="11"/>
      <c r="C20" s="127"/>
      <c r="D20" s="127"/>
      <c r="E20" s="127"/>
      <c r="F20" s="127"/>
      <c r="G20" s="127"/>
      <c r="H20" s="127"/>
      <c r="I20" s="127"/>
      <c r="J20" s="127"/>
      <c r="K20" s="127"/>
      <c r="L20" s="11"/>
    </row>
    <row r="21" spans="2:12" x14ac:dyDescent="0.25">
      <c r="B21" s="11"/>
      <c r="C21" s="11"/>
      <c r="D21" s="11"/>
      <c r="E21" s="11"/>
      <c r="F21" s="11"/>
      <c r="G21" s="11"/>
      <c r="H21" s="11"/>
      <c r="I21" s="11"/>
      <c r="J21" s="11"/>
      <c r="K21" s="11"/>
      <c r="L21" s="11"/>
    </row>
    <row r="22" spans="2:12" ht="15.75" x14ac:dyDescent="0.25">
      <c r="B22" s="11"/>
      <c r="C22" s="128" t="s">
        <v>540</v>
      </c>
      <c r="D22" s="128"/>
      <c r="E22" s="128"/>
      <c r="F22" s="128"/>
      <c r="G22" s="128"/>
      <c r="H22" s="11"/>
      <c r="I22" s="11"/>
      <c r="J22" s="11"/>
      <c r="K22" s="11"/>
      <c r="L22" s="11"/>
    </row>
    <row r="23" spans="2:12" x14ac:dyDescent="0.25">
      <c r="B23" s="11"/>
      <c r="C23" s="11"/>
      <c r="D23" s="11"/>
      <c r="E23" s="11"/>
      <c r="F23" s="11"/>
      <c r="G23" s="11"/>
      <c r="H23" s="11"/>
      <c r="I23" s="11"/>
      <c r="J23" s="11"/>
      <c r="K23" s="11"/>
      <c r="L23" s="11"/>
    </row>
  </sheetData>
  <sheetProtection algorithmName="SHA-512" hashValue="7oQ+2+AeBChl6qX0/RzI4cGPFVpC3sauSMqpAsFCD+WrJNmx9a2velEpdRhs1wwa0jHXJ6lfhqU1IFI7kVkjyQ==" saltValue="OsXmynFWTfu4gIsiBn66Wg==" spinCount="100000" sheet="1" formatCells="0" formatColumns="0" formatRows="0" insertColumns="0" insertRows="0" insertHyperlinks="0" deleteColumns="0" deleteRows="0" sort="0" autoFilter="0" pivotTables="0"/>
  <mergeCells count="2">
    <mergeCell ref="C5:K20"/>
    <mergeCell ref="C22:G22"/>
  </mergeCells>
  <hyperlinks>
    <hyperlink ref="C22" r:id="rId1" xr:uid="{E694D8F9-FFB2-4F38-BE4D-10C38C523173}"/>
  </hyperlinks>
  <pageMargins left="0.511811024" right="0.511811024" top="0.78740157499999996" bottom="0.78740157499999996" header="0.31496062000000002" footer="0.31496062000000002"/>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A011-DB1B-415A-8983-F94B05EF0DFB}">
  <dimension ref="B1:K121"/>
  <sheetViews>
    <sheetView showGridLines="0" showRowColHeaders="0" zoomScaleNormal="100" workbookViewId="0">
      <selection activeCell="B6" sqref="B6:K6"/>
    </sheetView>
  </sheetViews>
  <sheetFormatPr defaultColWidth="9.140625" defaultRowHeight="12.75" outlineLevelRow="1" x14ac:dyDescent="0.25"/>
  <cols>
    <col min="1" max="1" width="2.85546875" style="37" customWidth="1"/>
    <col min="2" max="2" width="55.7109375" style="37" customWidth="1"/>
    <col min="3" max="3" width="14.5703125" style="37" bestFit="1" customWidth="1"/>
    <col min="4" max="4" width="9.85546875" style="37" bestFit="1" customWidth="1"/>
    <col min="5" max="5" width="12.5703125" style="37" bestFit="1" customWidth="1"/>
    <col min="6" max="6" width="14.5703125" style="37" bestFit="1" customWidth="1"/>
    <col min="7" max="7" width="9.85546875" style="37" bestFit="1" customWidth="1"/>
    <col min="8" max="8" width="12.5703125" style="37" bestFit="1" customWidth="1"/>
    <col min="9" max="9" width="14.5703125" style="37" bestFit="1" customWidth="1"/>
    <col min="10" max="10" width="9.85546875" style="37" bestFit="1" customWidth="1"/>
    <col min="11" max="11" width="12.5703125" style="37" bestFit="1" customWidth="1"/>
    <col min="12" max="16384" width="9.140625" style="37"/>
  </cols>
  <sheetData>
    <row r="1" spans="2:11" s="34" customFormat="1" ht="15" x14ac:dyDescent="0.25">
      <c r="B1" s="33"/>
      <c r="C1" s="33"/>
      <c r="D1" s="33"/>
      <c r="E1" s="33"/>
      <c r="F1" s="33"/>
      <c r="G1" s="33"/>
      <c r="H1" s="33"/>
      <c r="I1" s="33"/>
      <c r="J1" s="33"/>
      <c r="K1" s="33"/>
    </row>
    <row r="2" spans="2:11" s="34" customFormat="1" ht="15" x14ac:dyDescent="0.25">
      <c r="B2" s="33"/>
      <c r="C2" s="33"/>
      <c r="D2" s="33"/>
      <c r="E2" s="33"/>
      <c r="F2" s="33"/>
      <c r="G2" s="33"/>
      <c r="H2" s="33"/>
      <c r="I2" s="33"/>
      <c r="J2" s="33"/>
      <c r="K2" s="33"/>
    </row>
    <row r="3" spans="2:11" s="34" customFormat="1" ht="15" x14ac:dyDescent="0.25">
      <c r="B3" s="33"/>
      <c r="C3" s="33"/>
      <c r="D3" s="33"/>
      <c r="E3" s="33"/>
      <c r="F3" s="33"/>
      <c r="G3" s="33"/>
      <c r="H3" s="33"/>
      <c r="I3" s="33"/>
      <c r="J3" s="33"/>
      <c r="K3" s="33"/>
    </row>
    <row r="6" spans="2:11" s="44" customFormat="1" ht="18.75" x14ac:dyDescent="0.25">
      <c r="B6" s="169" t="s">
        <v>920</v>
      </c>
      <c r="C6" s="169"/>
      <c r="D6" s="169"/>
      <c r="E6" s="169"/>
      <c r="F6" s="169"/>
      <c r="G6" s="169"/>
      <c r="H6" s="169"/>
      <c r="I6" s="169"/>
      <c r="J6" s="169"/>
      <c r="K6" s="169"/>
    </row>
    <row r="10" spans="2:11" s="34" customFormat="1" ht="15" x14ac:dyDescent="0.25">
      <c r="B10" s="167" t="s">
        <v>385</v>
      </c>
      <c r="C10" s="168"/>
      <c r="D10" s="168"/>
      <c r="E10" s="168"/>
      <c r="F10" s="168"/>
      <c r="G10" s="168"/>
      <c r="H10" s="168"/>
      <c r="I10" s="168"/>
      <c r="J10" s="168"/>
      <c r="K10" s="168"/>
    </row>
    <row r="11" spans="2:11" s="34" customFormat="1" ht="15" hidden="1" outlineLevel="1" x14ac:dyDescent="0.25"/>
    <row r="12" spans="2:11" hidden="1" outlineLevel="1" x14ac:dyDescent="0.25">
      <c r="B12" s="46" t="s">
        <v>858</v>
      </c>
      <c r="C12" s="46"/>
      <c r="D12" s="46"/>
      <c r="E12" s="46"/>
      <c r="F12" s="46"/>
      <c r="G12" s="46"/>
      <c r="H12" s="46"/>
      <c r="I12" s="46"/>
      <c r="J12" s="46"/>
      <c r="K12" s="46"/>
    </row>
    <row r="13" spans="2:11" hidden="1" outlineLevel="1" x14ac:dyDescent="0.25">
      <c r="B13" s="96" t="s">
        <v>856</v>
      </c>
      <c r="C13" s="96"/>
      <c r="D13" s="96"/>
      <c r="E13" s="96"/>
      <c r="F13" s="96"/>
      <c r="G13" s="96"/>
      <c r="H13" s="96"/>
      <c r="I13" s="96"/>
      <c r="J13" s="96"/>
      <c r="K13" s="96"/>
    </row>
    <row r="14" spans="2:11" hidden="1" outlineLevel="1" x14ac:dyDescent="0.25">
      <c r="B14" s="200" t="s">
        <v>857</v>
      </c>
      <c r="C14" s="200"/>
      <c r="D14" s="200"/>
      <c r="E14" s="200"/>
      <c r="F14" s="200"/>
      <c r="G14" s="200"/>
      <c r="H14" s="200"/>
      <c r="I14" s="200"/>
      <c r="J14" s="200"/>
      <c r="K14" s="200"/>
    </row>
    <row r="15" spans="2:11" hidden="1" outlineLevel="1" x14ac:dyDescent="0.25">
      <c r="B15" s="200"/>
      <c r="C15" s="200"/>
      <c r="D15" s="200"/>
      <c r="E15" s="200"/>
      <c r="F15" s="200"/>
      <c r="G15" s="200"/>
      <c r="H15" s="200"/>
      <c r="I15" s="200"/>
      <c r="J15" s="200"/>
      <c r="K15" s="200"/>
    </row>
    <row r="16" spans="2:11" hidden="1" outlineLevel="1" x14ac:dyDescent="0.25">
      <c r="B16" s="200"/>
      <c r="C16" s="200"/>
      <c r="D16" s="200"/>
      <c r="E16" s="200"/>
      <c r="F16" s="200"/>
      <c r="G16" s="200"/>
      <c r="H16" s="200"/>
      <c r="I16" s="200"/>
      <c r="J16" s="200"/>
      <c r="K16" s="200"/>
    </row>
    <row r="17" spans="2:11" hidden="1" outlineLevel="1" x14ac:dyDescent="0.25">
      <c r="B17" s="200"/>
      <c r="C17" s="200"/>
      <c r="D17" s="200"/>
      <c r="E17" s="200"/>
      <c r="F17" s="200"/>
      <c r="G17" s="200"/>
      <c r="H17" s="200"/>
      <c r="I17" s="200"/>
      <c r="J17" s="200"/>
      <c r="K17" s="200"/>
    </row>
    <row r="18" spans="2:11" hidden="1" outlineLevel="1" x14ac:dyDescent="0.25">
      <c r="B18" s="200"/>
      <c r="C18" s="200"/>
      <c r="D18" s="200"/>
      <c r="E18" s="200"/>
      <c r="F18" s="200"/>
      <c r="G18" s="200"/>
      <c r="H18" s="200"/>
      <c r="I18" s="200"/>
      <c r="J18" s="200"/>
      <c r="K18" s="200"/>
    </row>
    <row r="19" spans="2:11" hidden="1" outlineLevel="1" x14ac:dyDescent="0.25">
      <c r="B19" s="200"/>
      <c r="C19" s="200"/>
      <c r="D19" s="200"/>
      <c r="E19" s="200"/>
      <c r="F19" s="200"/>
      <c r="G19" s="200"/>
      <c r="H19" s="200"/>
      <c r="I19" s="200"/>
      <c r="J19" s="200"/>
      <c r="K19" s="200"/>
    </row>
    <row r="20" spans="2:11" hidden="1" outlineLevel="1" x14ac:dyDescent="0.25">
      <c r="B20" s="200"/>
      <c r="C20" s="200"/>
      <c r="D20" s="200"/>
      <c r="E20" s="200"/>
      <c r="F20" s="200"/>
      <c r="G20" s="200"/>
      <c r="H20" s="200"/>
      <c r="I20" s="200"/>
      <c r="J20" s="200"/>
      <c r="K20" s="200"/>
    </row>
    <row r="21" spans="2:11" hidden="1" outlineLevel="1" x14ac:dyDescent="0.25">
      <c r="B21" s="200"/>
      <c r="C21" s="200"/>
      <c r="D21" s="200"/>
      <c r="E21" s="200"/>
      <c r="F21" s="200"/>
      <c r="G21" s="200"/>
      <c r="H21" s="200"/>
      <c r="I21" s="200"/>
      <c r="J21" s="200"/>
      <c r="K21" s="200"/>
    </row>
    <row r="22" spans="2:11" hidden="1" outlineLevel="1" x14ac:dyDescent="0.25">
      <c r="B22" s="200"/>
      <c r="C22" s="200"/>
      <c r="D22" s="200"/>
      <c r="E22" s="200"/>
      <c r="F22" s="200"/>
      <c r="G22" s="200"/>
      <c r="H22" s="200"/>
      <c r="I22" s="200"/>
      <c r="J22" s="200"/>
      <c r="K22" s="200"/>
    </row>
    <row r="23" spans="2:11" hidden="1" outlineLevel="1" x14ac:dyDescent="0.25">
      <c r="B23" s="200"/>
      <c r="C23" s="200"/>
      <c r="D23" s="200"/>
      <c r="E23" s="200"/>
      <c r="F23" s="200"/>
      <c r="G23" s="200"/>
      <c r="H23" s="200"/>
      <c r="I23" s="200"/>
      <c r="J23" s="200"/>
      <c r="K23" s="200"/>
    </row>
    <row r="24" spans="2:11" hidden="1" outlineLevel="1" x14ac:dyDescent="0.25">
      <c r="B24" s="200"/>
      <c r="C24" s="200"/>
      <c r="D24" s="200"/>
      <c r="E24" s="200"/>
      <c r="F24" s="200"/>
      <c r="G24" s="200"/>
      <c r="H24" s="200"/>
      <c r="I24" s="200"/>
      <c r="J24" s="200"/>
      <c r="K24" s="200"/>
    </row>
    <row r="25" spans="2:11" hidden="1" outlineLevel="1" x14ac:dyDescent="0.25">
      <c r="B25" s="200"/>
      <c r="C25" s="200"/>
      <c r="D25" s="200"/>
      <c r="E25" s="200"/>
      <c r="F25" s="200"/>
      <c r="G25" s="200"/>
      <c r="H25" s="200"/>
      <c r="I25" s="200"/>
      <c r="J25" s="200"/>
      <c r="K25" s="200"/>
    </row>
    <row r="26" spans="2:11" hidden="1" outlineLevel="1" x14ac:dyDescent="0.25">
      <c r="B26" s="200"/>
      <c r="C26" s="200"/>
      <c r="D26" s="200"/>
      <c r="E26" s="200"/>
      <c r="F26" s="200"/>
      <c r="G26" s="200"/>
      <c r="H26" s="200"/>
      <c r="I26" s="200"/>
      <c r="J26" s="200"/>
      <c r="K26" s="200"/>
    </row>
    <row r="27" spans="2:11" hidden="1" outlineLevel="1" x14ac:dyDescent="0.25">
      <c r="B27" s="200"/>
      <c r="C27" s="200"/>
      <c r="D27" s="200"/>
      <c r="E27" s="200"/>
      <c r="F27" s="200"/>
      <c r="G27" s="200"/>
      <c r="H27" s="200"/>
      <c r="I27" s="200"/>
      <c r="J27" s="200"/>
      <c r="K27" s="200"/>
    </row>
    <row r="28" spans="2:11" hidden="1" outlineLevel="1" x14ac:dyDescent="0.25">
      <c r="B28" s="200"/>
      <c r="C28" s="200"/>
      <c r="D28" s="200"/>
      <c r="E28" s="200"/>
      <c r="F28" s="200"/>
      <c r="G28" s="200"/>
      <c r="H28" s="200"/>
      <c r="I28" s="200"/>
      <c r="J28" s="200"/>
      <c r="K28" s="200"/>
    </row>
    <row r="29" spans="2:11" hidden="1" outlineLevel="1" x14ac:dyDescent="0.25">
      <c r="B29" s="200"/>
      <c r="C29" s="200"/>
      <c r="D29" s="200"/>
      <c r="E29" s="200"/>
      <c r="F29" s="200"/>
      <c r="G29" s="200"/>
      <c r="H29" s="200"/>
      <c r="I29" s="200"/>
      <c r="J29" s="200"/>
      <c r="K29" s="200"/>
    </row>
    <row r="30" spans="2:11" hidden="1" outlineLevel="1" x14ac:dyDescent="0.25">
      <c r="B30" s="200"/>
      <c r="C30" s="200"/>
      <c r="D30" s="200"/>
      <c r="E30" s="200"/>
      <c r="F30" s="200"/>
      <c r="G30" s="200"/>
      <c r="H30" s="200"/>
      <c r="I30" s="200"/>
      <c r="J30" s="200"/>
      <c r="K30" s="200"/>
    </row>
    <row r="31" spans="2:11" hidden="1" outlineLevel="1" x14ac:dyDescent="0.25">
      <c r="B31" s="200"/>
      <c r="C31" s="200"/>
      <c r="D31" s="200"/>
      <c r="E31" s="200"/>
      <c r="F31" s="200"/>
      <c r="G31" s="200"/>
      <c r="H31" s="200"/>
      <c r="I31" s="200"/>
      <c r="J31" s="200"/>
      <c r="K31" s="200"/>
    </row>
    <row r="32" spans="2:11" hidden="1" outlineLevel="1" x14ac:dyDescent="0.25">
      <c r="B32" s="200"/>
      <c r="C32" s="200"/>
      <c r="D32" s="200"/>
      <c r="E32" s="200"/>
      <c r="F32" s="200"/>
      <c r="G32" s="200"/>
      <c r="H32" s="200"/>
      <c r="I32" s="200"/>
      <c r="J32" s="200"/>
      <c r="K32" s="200"/>
    </row>
    <row r="33" spans="2:11" hidden="1" outlineLevel="1" x14ac:dyDescent="0.25">
      <c r="B33" s="173" t="s">
        <v>781</v>
      </c>
      <c r="C33" s="173"/>
      <c r="D33" s="173"/>
      <c r="E33" s="173"/>
      <c r="F33" s="173"/>
      <c r="G33" s="97"/>
      <c r="H33" s="97"/>
      <c r="I33" s="97"/>
      <c r="J33" s="97"/>
      <c r="K33" s="97"/>
    </row>
    <row r="34" spans="2:11" hidden="1" outlineLevel="1" x14ac:dyDescent="0.25">
      <c r="B34" s="98"/>
      <c r="C34" s="98"/>
      <c r="D34" s="98"/>
      <c r="E34" s="98"/>
      <c r="F34" s="98"/>
    </row>
    <row r="35" spans="2:11" s="34" customFormat="1" ht="15" collapsed="1" x14ac:dyDescent="0.25"/>
    <row r="36" spans="2:11" s="34" customFormat="1" ht="15" x14ac:dyDescent="0.25">
      <c r="B36" s="167" t="s">
        <v>832</v>
      </c>
      <c r="C36" s="168"/>
      <c r="D36" s="168"/>
      <c r="E36" s="168"/>
      <c r="F36" s="168"/>
      <c r="G36" s="168"/>
      <c r="H36" s="168"/>
      <c r="I36" s="168"/>
      <c r="J36" s="168"/>
      <c r="K36" s="168"/>
    </row>
    <row r="37" spans="2:11" s="34" customFormat="1" ht="15" hidden="1" outlineLevel="1" x14ac:dyDescent="0.25"/>
    <row r="38" spans="2:11" ht="25.5" hidden="1" outlineLevel="1" x14ac:dyDescent="0.25">
      <c r="B38" s="52" t="s">
        <v>833</v>
      </c>
    </row>
    <row r="39" spans="2:11" hidden="1" outlineLevel="1" x14ac:dyDescent="0.25">
      <c r="B39" s="178" t="s">
        <v>852</v>
      </c>
      <c r="C39" s="178">
        <v>2021</v>
      </c>
      <c r="D39" s="178"/>
      <c r="E39" s="178"/>
      <c r="F39" s="178">
        <v>2020</v>
      </c>
      <c r="G39" s="178"/>
      <c r="H39" s="178"/>
      <c r="I39" s="178">
        <v>2019</v>
      </c>
      <c r="J39" s="178"/>
      <c r="K39" s="178"/>
    </row>
    <row r="40" spans="2:11" hidden="1" outlineLevel="1" x14ac:dyDescent="0.25">
      <c r="B40" s="178"/>
      <c r="C40" s="85" t="s">
        <v>768</v>
      </c>
      <c r="D40" s="85" t="s">
        <v>834</v>
      </c>
      <c r="E40" s="85" t="s">
        <v>838</v>
      </c>
      <c r="F40" s="85" t="s">
        <v>768</v>
      </c>
      <c r="G40" s="85" t="s">
        <v>834</v>
      </c>
      <c r="H40" s="85" t="s">
        <v>838</v>
      </c>
      <c r="I40" s="85" t="s">
        <v>768</v>
      </c>
      <c r="J40" s="85" t="s">
        <v>834</v>
      </c>
      <c r="K40" s="85" t="s">
        <v>838</v>
      </c>
    </row>
    <row r="41" spans="2:11" hidden="1" outlineLevel="1" x14ac:dyDescent="0.25">
      <c r="B41" s="48" t="s">
        <v>840</v>
      </c>
      <c r="C41" s="99">
        <v>8640</v>
      </c>
      <c r="D41" s="99">
        <v>726816</v>
      </c>
      <c r="E41" s="100">
        <f>SUM(C41:D41)</f>
        <v>735456</v>
      </c>
      <c r="F41" s="99">
        <v>10080</v>
      </c>
      <c r="G41" s="99">
        <v>676368</v>
      </c>
      <c r="H41" s="100">
        <f>SUM(F41:G41)</f>
        <v>686448</v>
      </c>
      <c r="I41" s="99">
        <v>11520</v>
      </c>
      <c r="J41" s="99">
        <v>1201924</v>
      </c>
      <c r="K41" s="100">
        <f>SUM(I41:J41)</f>
        <v>1213444</v>
      </c>
    </row>
    <row r="42" spans="2:11" hidden="1" outlineLevel="1" x14ac:dyDescent="0.25">
      <c r="B42" s="48" t="s">
        <v>835</v>
      </c>
      <c r="C42" s="48">
        <v>0</v>
      </c>
      <c r="D42" s="48">
        <v>0</v>
      </c>
      <c r="E42" s="100">
        <f>SUM(C42:D42)</f>
        <v>0</v>
      </c>
      <c r="F42" s="48">
        <v>0</v>
      </c>
      <c r="G42" s="48">
        <v>0</v>
      </c>
      <c r="H42" s="100">
        <f>SUM(F42:G42)</f>
        <v>0</v>
      </c>
      <c r="I42" s="48">
        <v>0</v>
      </c>
      <c r="J42" s="48">
        <v>0</v>
      </c>
      <c r="K42" s="100">
        <f>SUM(I42:J42)</f>
        <v>0</v>
      </c>
    </row>
    <row r="43" spans="2:11" ht="25.5" hidden="1" outlineLevel="1" x14ac:dyDescent="0.25">
      <c r="B43" s="48" t="s">
        <v>843</v>
      </c>
      <c r="C43" s="78">
        <f>C42/C41*1000000</f>
        <v>0</v>
      </c>
      <c r="D43" s="78">
        <f t="shared" ref="D43:K43" si="0">D42/D41*1000000</f>
        <v>0</v>
      </c>
      <c r="E43" s="92">
        <f t="shared" si="0"/>
        <v>0</v>
      </c>
      <c r="F43" s="78">
        <f t="shared" si="0"/>
        <v>0</v>
      </c>
      <c r="G43" s="78">
        <f t="shared" si="0"/>
        <v>0</v>
      </c>
      <c r="H43" s="92">
        <f t="shared" si="0"/>
        <v>0</v>
      </c>
      <c r="I43" s="78">
        <f t="shared" si="0"/>
        <v>0</v>
      </c>
      <c r="J43" s="78">
        <f t="shared" si="0"/>
        <v>0</v>
      </c>
      <c r="K43" s="92">
        <f t="shared" si="0"/>
        <v>0</v>
      </c>
    </row>
    <row r="44" spans="2:11" hidden="1" outlineLevel="1" x14ac:dyDescent="0.25">
      <c r="B44" s="48" t="s">
        <v>844</v>
      </c>
      <c r="C44" s="78">
        <f>C42/C41*200000</f>
        <v>0</v>
      </c>
      <c r="D44" s="78">
        <f t="shared" ref="D44:K44" si="1">D42/D41*200000</f>
        <v>0</v>
      </c>
      <c r="E44" s="92">
        <f t="shared" si="1"/>
        <v>0</v>
      </c>
      <c r="F44" s="78">
        <f t="shared" si="1"/>
        <v>0</v>
      </c>
      <c r="G44" s="78">
        <f t="shared" si="1"/>
        <v>0</v>
      </c>
      <c r="H44" s="92">
        <f t="shared" si="1"/>
        <v>0</v>
      </c>
      <c r="I44" s="78">
        <f t="shared" si="1"/>
        <v>0</v>
      </c>
      <c r="J44" s="78">
        <f t="shared" si="1"/>
        <v>0</v>
      </c>
      <c r="K44" s="92">
        <f t="shared" si="1"/>
        <v>0</v>
      </c>
    </row>
    <row r="45" spans="2:11" ht="14.25" hidden="1" outlineLevel="1" x14ac:dyDescent="0.25">
      <c r="B45" s="48" t="s">
        <v>936</v>
      </c>
      <c r="C45" s="48">
        <v>0</v>
      </c>
      <c r="D45" s="48">
        <v>1</v>
      </c>
      <c r="E45" s="100">
        <v>1</v>
      </c>
      <c r="F45" s="48">
        <v>0</v>
      </c>
      <c r="G45" s="48">
        <v>1</v>
      </c>
      <c r="H45" s="100">
        <f>SUM(F45:G45)</f>
        <v>1</v>
      </c>
      <c r="I45" s="48">
        <v>0</v>
      </c>
      <c r="J45" s="48">
        <v>0</v>
      </c>
      <c r="K45" s="100">
        <f>SUM(I45:J45)</f>
        <v>0</v>
      </c>
    </row>
    <row r="46" spans="2:11" hidden="1" outlineLevel="1" x14ac:dyDescent="0.25">
      <c r="B46" s="48" t="s">
        <v>845</v>
      </c>
      <c r="C46" s="78">
        <f>C45/C41*1000000</f>
        <v>0</v>
      </c>
      <c r="D46" s="78">
        <v>1.38</v>
      </c>
      <c r="E46" s="92">
        <v>1.36</v>
      </c>
      <c r="F46" s="78">
        <f t="shared" ref="F46:K46" si="2">F45/F41*1000000</f>
        <v>0</v>
      </c>
      <c r="G46" s="78">
        <f t="shared" si="2"/>
        <v>1.478485085042462</v>
      </c>
      <c r="H46" s="92">
        <f t="shared" si="2"/>
        <v>1.4567745845278883</v>
      </c>
      <c r="I46" s="78">
        <f t="shared" si="2"/>
        <v>0</v>
      </c>
      <c r="J46" s="78">
        <f t="shared" si="2"/>
        <v>0</v>
      </c>
      <c r="K46" s="92">
        <f t="shared" si="2"/>
        <v>0</v>
      </c>
    </row>
    <row r="47" spans="2:11" hidden="1" outlineLevel="1" x14ac:dyDescent="0.25">
      <c r="B47" s="48" t="s">
        <v>846</v>
      </c>
      <c r="C47" s="78">
        <f>C45/C41*200000</f>
        <v>0</v>
      </c>
      <c r="D47" s="78">
        <v>0.28000000000000003</v>
      </c>
      <c r="E47" s="92">
        <v>0.27</v>
      </c>
      <c r="F47" s="78">
        <f t="shared" ref="F47:K47" si="3">F45/F41*200000</f>
        <v>0</v>
      </c>
      <c r="G47" s="78">
        <f t="shared" si="3"/>
        <v>0.29569701700849244</v>
      </c>
      <c r="H47" s="92">
        <f t="shared" si="3"/>
        <v>0.29135491690557769</v>
      </c>
      <c r="I47" s="78">
        <f t="shared" si="3"/>
        <v>0</v>
      </c>
      <c r="J47" s="78">
        <f t="shared" si="3"/>
        <v>0</v>
      </c>
      <c r="K47" s="92">
        <f t="shared" si="3"/>
        <v>0</v>
      </c>
    </row>
    <row r="48" spans="2:11" hidden="1" outlineLevel="1" x14ac:dyDescent="0.25">
      <c r="B48" s="48" t="s">
        <v>836</v>
      </c>
      <c r="C48" s="48">
        <v>0</v>
      </c>
      <c r="D48" s="48">
        <v>4</v>
      </c>
      <c r="E48" s="100">
        <f>SUM(C48:D48)</f>
        <v>4</v>
      </c>
      <c r="F48" s="48">
        <v>0</v>
      </c>
      <c r="G48" s="48">
        <v>2</v>
      </c>
      <c r="H48" s="100">
        <f>SUM(F48:G48)</f>
        <v>2</v>
      </c>
      <c r="I48" s="48">
        <v>0</v>
      </c>
      <c r="J48" s="48">
        <v>4</v>
      </c>
      <c r="K48" s="100">
        <f>SUM(I48:J48)</f>
        <v>4</v>
      </c>
    </row>
    <row r="49" spans="2:11" hidden="1" outlineLevel="1" x14ac:dyDescent="0.25">
      <c r="B49" s="48" t="s">
        <v>847</v>
      </c>
      <c r="C49" s="78">
        <f>C48/C41*1000000</f>
        <v>0</v>
      </c>
      <c r="D49" s="78">
        <f t="shared" ref="D49:K49" si="4">D48/D41*1000000</f>
        <v>5.503456170475058</v>
      </c>
      <c r="E49" s="92">
        <f t="shared" si="4"/>
        <v>5.4388025932210766</v>
      </c>
      <c r="F49" s="78">
        <f t="shared" si="4"/>
        <v>0</v>
      </c>
      <c r="G49" s="78">
        <f t="shared" si="4"/>
        <v>2.956970170084924</v>
      </c>
      <c r="H49" s="92">
        <f t="shared" si="4"/>
        <v>2.9135491690557767</v>
      </c>
      <c r="I49" s="78">
        <f t="shared" si="4"/>
        <v>0</v>
      </c>
      <c r="J49" s="78">
        <f t="shared" si="4"/>
        <v>3.3279974440979632</v>
      </c>
      <c r="K49" s="92">
        <f t="shared" si="4"/>
        <v>3.2964026358035476</v>
      </c>
    </row>
    <row r="50" spans="2:11" hidden="1" outlineLevel="1" x14ac:dyDescent="0.25">
      <c r="B50" s="48" t="s">
        <v>848</v>
      </c>
      <c r="C50" s="78">
        <f>C48/C41*200000</f>
        <v>0</v>
      </c>
      <c r="D50" s="78">
        <f t="shared" ref="D50:K50" si="5">D48/D41*200000</f>
        <v>1.1006912340950117</v>
      </c>
      <c r="E50" s="92">
        <f t="shared" si="5"/>
        <v>1.0877605186442152</v>
      </c>
      <c r="F50" s="78">
        <f t="shared" si="5"/>
        <v>0</v>
      </c>
      <c r="G50" s="78">
        <f t="shared" si="5"/>
        <v>0.59139403401698487</v>
      </c>
      <c r="H50" s="92">
        <f t="shared" si="5"/>
        <v>0.58270983381115538</v>
      </c>
      <c r="I50" s="78">
        <f t="shared" si="5"/>
        <v>0</v>
      </c>
      <c r="J50" s="78">
        <f t="shared" si="5"/>
        <v>0.66559948881959263</v>
      </c>
      <c r="K50" s="92">
        <f t="shared" si="5"/>
        <v>0.65928052716070951</v>
      </c>
    </row>
    <row r="51" spans="2:11" hidden="1" outlineLevel="1" x14ac:dyDescent="0.25">
      <c r="B51" s="48" t="s">
        <v>837</v>
      </c>
      <c r="C51" s="48">
        <v>0</v>
      </c>
      <c r="D51" s="48">
        <v>189</v>
      </c>
      <c r="E51" s="100">
        <f>SUM(C51:D51)</f>
        <v>189</v>
      </c>
      <c r="F51" s="48">
        <v>0</v>
      </c>
      <c r="G51" s="48">
        <v>2</v>
      </c>
      <c r="H51" s="100">
        <f>SUM(F51:G51)</f>
        <v>2</v>
      </c>
      <c r="I51" s="48">
        <v>0</v>
      </c>
      <c r="J51" s="48">
        <v>0</v>
      </c>
      <c r="K51" s="100">
        <f>SUM(I51:J51)</f>
        <v>0</v>
      </c>
    </row>
    <row r="52" spans="2:11" ht="14.25" hidden="1" outlineLevel="1" x14ac:dyDescent="0.25">
      <c r="B52" s="48" t="s">
        <v>938</v>
      </c>
      <c r="C52" s="78">
        <f>C51/C41*1000000</f>
        <v>0</v>
      </c>
      <c r="D52" s="78">
        <f t="shared" ref="D52:K52" si="6">D51/D41*1000000</f>
        <v>260.03830405494654</v>
      </c>
      <c r="E52" s="92">
        <f t="shared" si="6"/>
        <v>256.98342252969587</v>
      </c>
      <c r="F52" s="78">
        <f t="shared" si="6"/>
        <v>0</v>
      </c>
      <c r="G52" s="78">
        <f t="shared" si="6"/>
        <v>2.956970170084924</v>
      </c>
      <c r="H52" s="92">
        <f t="shared" si="6"/>
        <v>2.9135491690557767</v>
      </c>
      <c r="I52" s="78">
        <f t="shared" si="6"/>
        <v>0</v>
      </c>
      <c r="J52" s="78">
        <f t="shared" si="6"/>
        <v>0</v>
      </c>
      <c r="K52" s="92">
        <f t="shared" si="6"/>
        <v>0</v>
      </c>
    </row>
    <row r="53" spans="2:11" hidden="1" outlineLevel="1" x14ac:dyDescent="0.25">
      <c r="B53" s="48" t="s">
        <v>849</v>
      </c>
      <c r="C53" s="78">
        <f>C51/C41*200000</f>
        <v>0</v>
      </c>
      <c r="D53" s="78">
        <f t="shared" ref="D53:K53" si="7">D51/D41*200000</f>
        <v>52.0076608109893</v>
      </c>
      <c r="E53" s="92">
        <f t="shared" si="7"/>
        <v>51.396684505939177</v>
      </c>
      <c r="F53" s="78">
        <f t="shared" si="7"/>
        <v>0</v>
      </c>
      <c r="G53" s="78">
        <f t="shared" si="7"/>
        <v>0.59139403401698487</v>
      </c>
      <c r="H53" s="92">
        <f t="shared" si="7"/>
        <v>0.58270983381115538</v>
      </c>
      <c r="I53" s="78">
        <f t="shared" si="7"/>
        <v>0</v>
      </c>
      <c r="J53" s="78">
        <f t="shared" si="7"/>
        <v>0</v>
      </c>
      <c r="K53" s="92">
        <f t="shared" si="7"/>
        <v>0</v>
      </c>
    </row>
    <row r="54" spans="2:11" hidden="1" outlineLevel="1" x14ac:dyDescent="0.25">
      <c r="B54" s="48" t="s">
        <v>839</v>
      </c>
      <c r="C54" s="48">
        <v>0</v>
      </c>
      <c r="D54" s="48">
        <v>0</v>
      </c>
      <c r="E54" s="100">
        <f>SUM(C54:D54)</f>
        <v>0</v>
      </c>
      <c r="F54" s="48">
        <v>0</v>
      </c>
      <c r="G54" s="48">
        <v>0</v>
      </c>
      <c r="H54" s="100">
        <f>SUM(F54:G54)</f>
        <v>0</v>
      </c>
      <c r="I54" s="48">
        <v>0</v>
      </c>
      <c r="J54" s="48">
        <v>0</v>
      </c>
      <c r="K54" s="100">
        <f>SUM(I54:J54)</f>
        <v>0</v>
      </c>
    </row>
    <row r="55" spans="2:11" hidden="1" outlineLevel="1" x14ac:dyDescent="0.25">
      <c r="B55" s="48" t="s">
        <v>850</v>
      </c>
      <c r="C55" s="78">
        <f>C54/C41*1000000</f>
        <v>0</v>
      </c>
      <c r="D55" s="78">
        <f t="shared" ref="D55:K55" si="8">D54/D41*1000000</f>
        <v>0</v>
      </c>
      <c r="E55" s="92">
        <f t="shared" si="8"/>
        <v>0</v>
      </c>
      <c r="F55" s="78">
        <f t="shared" si="8"/>
        <v>0</v>
      </c>
      <c r="G55" s="78">
        <f t="shared" si="8"/>
        <v>0</v>
      </c>
      <c r="H55" s="78">
        <f t="shared" si="8"/>
        <v>0</v>
      </c>
      <c r="I55" s="78">
        <f t="shared" si="8"/>
        <v>0</v>
      </c>
      <c r="J55" s="78">
        <f t="shared" si="8"/>
        <v>0</v>
      </c>
      <c r="K55" s="92">
        <f t="shared" si="8"/>
        <v>0</v>
      </c>
    </row>
    <row r="56" spans="2:11" hidden="1" outlineLevel="1" x14ac:dyDescent="0.25">
      <c r="B56" s="48" t="s">
        <v>851</v>
      </c>
      <c r="C56" s="78">
        <f>C54/C41*200000</f>
        <v>0</v>
      </c>
      <c r="D56" s="78">
        <f t="shared" ref="D56:K56" si="9">D54/D41*200000</f>
        <v>0</v>
      </c>
      <c r="E56" s="92">
        <f t="shared" si="9"/>
        <v>0</v>
      </c>
      <c r="F56" s="78">
        <f t="shared" si="9"/>
        <v>0</v>
      </c>
      <c r="G56" s="78">
        <f t="shared" si="9"/>
        <v>0</v>
      </c>
      <c r="H56" s="78">
        <f t="shared" si="9"/>
        <v>0</v>
      </c>
      <c r="I56" s="78">
        <f t="shared" si="9"/>
        <v>0</v>
      </c>
      <c r="J56" s="78">
        <f t="shared" si="9"/>
        <v>0</v>
      </c>
      <c r="K56" s="92">
        <f t="shared" si="9"/>
        <v>0</v>
      </c>
    </row>
    <row r="57" spans="2:11" hidden="1" outlineLevel="1" x14ac:dyDescent="0.25">
      <c r="B57" s="182" t="s">
        <v>939</v>
      </c>
      <c r="C57" s="183"/>
      <c r="D57" s="183"/>
      <c r="E57" s="183"/>
      <c r="F57" s="183"/>
      <c r="G57" s="183"/>
      <c r="H57" s="183"/>
      <c r="I57" s="183"/>
      <c r="J57" s="183"/>
      <c r="K57" s="184"/>
    </row>
    <row r="58" spans="2:11" hidden="1" outlineLevel="1" x14ac:dyDescent="0.25">
      <c r="B58" s="185"/>
      <c r="C58" s="186"/>
      <c r="D58" s="186"/>
      <c r="E58" s="186"/>
      <c r="F58" s="186"/>
      <c r="G58" s="186"/>
      <c r="H58" s="186"/>
      <c r="I58" s="186"/>
      <c r="J58" s="186"/>
      <c r="K58" s="187"/>
    </row>
    <row r="59" spans="2:11" hidden="1" outlineLevel="1" x14ac:dyDescent="0.25">
      <c r="B59" s="188"/>
      <c r="C59" s="189"/>
      <c r="D59" s="189"/>
      <c r="E59" s="189"/>
      <c r="F59" s="189"/>
      <c r="G59" s="189"/>
      <c r="H59" s="189"/>
      <c r="I59" s="189"/>
      <c r="J59" s="189"/>
      <c r="K59" s="190"/>
    </row>
    <row r="60" spans="2:11" hidden="1" outlineLevel="1" x14ac:dyDescent="0.25"/>
    <row r="61" spans="2:11" hidden="1" outlineLevel="1" x14ac:dyDescent="0.25"/>
    <row r="62" spans="2:11" hidden="1" outlineLevel="1" x14ac:dyDescent="0.25"/>
    <row r="63" spans="2:11" hidden="1" outlineLevel="1" x14ac:dyDescent="0.25"/>
    <row r="64" spans="2:11" hidden="1" outlineLevel="1" x14ac:dyDescent="0.25"/>
    <row r="65" spans="2:11" hidden="1" outlineLevel="1" x14ac:dyDescent="0.25"/>
    <row r="66" spans="2:11" hidden="1" outlineLevel="1" x14ac:dyDescent="0.25"/>
    <row r="67" spans="2:11" hidden="1" outlineLevel="1" x14ac:dyDescent="0.25"/>
    <row r="68" spans="2:11" hidden="1" outlineLevel="1" x14ac:dyDescent="0.25"/>
    <row r="69" spans="2:11" hidden="1" outlineLevel="1" x14ac:dyDescent="0.25"/>
    <row r="70" spans="2:11" hidden="1" outlineLevel="1" x14ac:dyDescent="0.25"/>
    <row r="71" spans="2:11" hidden="1" outlineLevel="1" x14ac:dyDescent="0.25"/>
    <row r="72" spans="2:11" hidden="1" outlineLevel="1" x14ac:dyDescent="0.25"/>
    <row r="73" spans="2:11" hidden="1" outlineLevel="1" x14ac:dyDescent="0.25"/>
    <row r="74" spans="2:11" hidden="1" outlineLevel="1" x14ac:dyDescent="0.25"/>
    <row r="75" spans="2:11" hidden="1" outlineLevel="1" x14ac:dyDescent="0.25"/>
    <row r="76" spans="2:11" hidden="1" outlineLevel="1" x14ac:dyDescent="0.25"/>
    <row r="77" spans="2:11" hidden="1" outlineLevel="1" x14ac:dyDescent="0.25"/>
    <row r="78" spans="2:11" s="34" customFormat="1" ht="15" collapsed="1" x14ac:dyDescent="0.25"/>
    <row r="79" spans="2:11" s="34" customFormat="1" ht="15" x14ac:dyDescent="0.25">
      <c r="B79" s="167" t="s">
        <v>853</v>
      </c>
      <c r="C79" s="168"/>
      <c r="D79" s="168"/>
      <c r="E79" s="168"/>
      <c r="F79" s="168"/>
      <c r="G79" s="168"/>
      <c r="H79" s="168"/>
      <c r="I79" s="168"/>
      <c r="J79" s="168"/>
      <c r="K79" s="168"/>
    </row>
    <row r="80" spans="2:11" s="34" customFormat="1" ht="15" hidden="1" outlineLevel="1" x14ac:dyDescent="0.25"/>
    <row r="81" spans="2:11" hidden="1" outlineLevel="1" x14ac:dyDescent="0.25">
      <c r="B81" s="52" t="s">
        <v>859</v>
      </c>
    </row>
    <row r="82" spans="2:11" hidden="1" outlineLevel="1" x14ac:dyDescent="0.25">
      <c r="B82" s="52" t="s">
        <v>861</v>
      </c>
    </row>
    <row r="83" spans="2:11" hidden="1" outlineLevel="1" x14ac:dyDescent="0.25">
      <c r="B83" s="171" t="s">
        <v>863</v>
      </c>
      <c r="C83" s="171"/>
      <c r="D83" s="171"/>
      <c r="E83" s="171"/>
      <c r="F83" s="171"/>
      <c r="G83" s="171"/>
      <c r="H83" s="171"/>
      <c r="I83" s="171"/>
      <c r="J83" s="171"/>
      <c r="K83" s="171"/>
    </row>
    <row r="84" spans="2:11" hidden="1" outlineLevel="1" x14ac:dyDescent="0.25">
      <c r="B84" s="171"/>
      <c r="C84" s="171"/>
      <c r="D84" s="171"/>
      <c r="E84" s="171"/>
      <c r="F84" s="171"/>
      <c r="G84" s="171"/>
      <c r="H84" s="171"/>
      <c r="I84" s="171"/>
      <c r="J84" s="171"/>
      <c r="K84" s="171"/>
    </row>
    <row r="85" spans="2:11" hidden="1" outlineLevel="1" x14ac:dyDescent="0.25">
      <c r="B85" s="171"/>
      <c r="C85" s="171"/>
      <c r="D85" s="171"/>
      <c r="E85" s="171"/>
      <c r="F85" s="171"/>
      <c r="G85" s="171"/>
      <c r="H85" s="171"/>
      <c r="I85" s="171"/>
      <c r="J85" s="171"/>
      <c r="K85" s="171"/>
    </row>
    <row r="86" spans="2:11" hidden="1" outlineLevel="1" x14ac:dyDescent="0.25">
      <c r="B86" s="171"/>
      <c r="C86" s="171"/>
      <c r="D86" s="171"/>
      <c r="E86" s="171"/>
      <c r="F86" s="171"/>
      <c r="G86" s="171"/>
      <c r="H86" s="171"/>
      <c r="I86" s="171"/>
      <c r="J86" s="171"/>
      <c r="K86" s="171"/>
    </row>
    <row r="87" spans="2:11" hidden="1" outlineLevel="1" x14ac:dyDescent="0.25">
      <c r="B87" s="171"/>
      <c r="C87" s="171"/>
      <c r="D87" s="171"/>
      <c r="E87" s="171"/>
      <c r="F87" s="171"/>
      <c r="G87" s="171"/>
      <c r="H87" s="171"/>
      <c r="I87" s="171"/>
      <c r="J87" s="171"/>
      <c r="K87" s="171"/>
    </row>
    <row r="88" spans="2:11" hidden="1" outlineLevel="1" x14ac:dyDescent="0.25">
      <c r="B88" s="171"/>
      <c r="C88" s="171"/>
      <c r="D88" s="171"/>
      <c r="E88" s="171"/>
      <c r="F88" s="171"/>
      <c r="G88" s="171"/>
      <c r="H88" s="171"/>
      <c r="I88" s="171"/>
      <c r="J88" s="171"/>
      <c r="K88" s="171"/>
    </row>
    <row r="89" spans="2:11" hidden="1" outlineLevel="1" x14ac:dyDescent="0.25">
      <c r="B89" s="171"/>
      <c r="C89" s="171"/>
      <c r="D89" s="171"/>
      <c r="E89" s="171"/>
      <c r="F89" s="171"/>
      <c r="G89" s="171"/>
      <c r="H89" s="171"/>
      <c r="I89" s="171"/>
      <c r="J89" s="171"/>
      <c r="K89" s="171"/>
    </row>
    <row r="90" spans="2:11" hidden="1" outlineLevel="1" x14ac:dyDescent="0.25">
      <c r="B90" s="171"/>
      <c r="C90" s="171"/>
      <c r="D90" s="171"/>
      <c r="E90" s="171"/>
      <c r="F90" s="171"/>
      <c r="G90" s="171"/>
      <c r="H90" s="171"/>
      <c r="I90" s="171"/>
      <c r="J90" s="171"/>
      <c r="K90" s="171"/>
    </row>
    <row r="91" spans="2:11" hidden="1" outlineLevel="1" x14ac:dyDescent="0.25">
      <c r="B91" s="171"/>
      <c r="C91" s="171"/>
      <c r="D91" s="171"/>
      <c r="E91" s="171"/>
      <c r="F91" s="171"/>
      <c r="G91" s="171"/>
      <c r="H91" s="171"/>
      <c r="I91" s="171"/>
      <c r="J91" s="171"/>
      <c r="K91" s="171"/>
    </row>
    <row r="92" spans="2:11" hidden="1" outlineLevel="1" x14ac:dyDescent="0.25">
      <c r="B92" s="171"/>
      <c r="C92" s="171"/>
      <c r="D92" s="171"/>
      <c r="E92" s="171"/>
      <c r="F92" s="171"/>
      <c r="G92" s="171"/>
      <c r="H92" s="171"/>
      <c r="I92" s="171"/>
      <c r="J92" s="171"/>
      <c r="K92" s="171"/>
    </row>
    <row r="93" spans="2:11" hidden="1" outlineLevel="1" x14ac:dyDescent="0.25">
      <c r="B93" s="171"/>
      <c r="C93" s="171"/>
      <c r="D93" s="171"/>
      <c r="E93" s="171"/>
      <c r="F93" s="171"/>
      <c r="G93" s="171"/>
      <c r="H93" s="171"/>
      <c r="I93" s="171"/>
      <c r="J93" s="171"/>
      <c r="K93" s="171"/>
    </row>
    <row r="94" spans="2:11" s="34" customFormat="1" ht="15" hidden="1" outlineLevel="1" x14ac:dyDescent="0.25"/>
    <row r="95" spans="2:11" s="34" customFormat="1" ht="15" collapsed="1" x14ac:dyDescent="0.25"/>
    <row r="111" spans="2:6" x14ac:dyDescent="0.25">
      <c r="B111" s="63"/>
      <c r="C111" s="63"/>
      <c r="D111" s="63"/>
      <c r="E111" s="63"/>
      <c r="F111" s="63"/>
    </row>
    <row r="112" spans="2:6" x14ac:dyDescent="0.25">
      <c r="B112" s="63"/>
      <c r="C112" s="63"/>
      <c r="D112" s="63"/>
      <c r="E112" s="63"/>
      <c r="F112" s="63"/>
    </row>
    <row r="113" spans="2:6" x14ac:dyDescent="0.25">
      <c r="B113" s="63" t="s">
        <v>841</v>
      </c>
      <c r="C113" s="63">
        <v>2019</v>
      </c>
      <c r="D113" s="63">
        <v>2020</v>
      </c>
      <c r="E113" s="63">
        <v>2021</v>
      </c>
      <c r="F113" s="63"/>
    </row>
    <row r="114" spans="2:6" x14ac:dyDescent="0.25">
      <c r="B114" s="63" t="s">
        <v>768</v>
      </c>
      <c r="C114" s="95">
        <v>0</v>
      </c>
      <c r="D114" s="95">
        <v>0</v>
      </c>
      <c r="E114" s="95">
        <v>0</v>
      </c>
      <c r="F114" s="63"/>
    </row>
    <row r="115" spans="2:6" x14ac:dyDescent="0.25">
      <c r="B115" s="63" t="s">
        <v>834</v>
      </c>
      <c r="C115" s="95">
        <v>3.33</v>
      </c>
      <c r="D115" s="95">
        <v>2.96</v>
      </c>
      <c r="E115" s="95">
        <v>5.5</v>
      </c>
      <c r="F115" s="63"/>
    </row>
    <row r="116" spans="2:6" x14ac:dyDescent="0.25">
      <c r="B116" s="63" t="s">
        <v>838</v>
      </c>
      <c r="C116" s="95">
        <v>3.3</v>
      </c>
      <c r="D116" s="95">
        <v>2.91</v>
      </c>
      <c r="E116" s="95">
        <v>5.54</v>
      </c>
      <c r="F116" s="63"/>
    </row>
    <row r="117" spans="2:6" x14ac:dyDescent="0.25">
      <c r="B117" s="63"/>
      <c r="C117" s="63"/>
      <c r="D117" s="63"/>
      <c r="E117" s="63"/>
      <c r="F117" s="63"/>
    </row>
    <row r="118" spans="2:6" x14ac:dyDescent="0.25">
      <c r="B118" s="63" t="s">
        <v>842</v>
      </c>
      <c r="C118" s="63">
        <v>2019</v>
      </c>
      <c r="D118" s="63">
        <v>2020</v>
      </c>
      <c r="E118" s="63">
        <v>2021</v>
      </c>
      <c r="F118" s="63"/>
    </row>
    <row r="119" spans="2:6" x14ac:dyDescent="0.25">
      <c r="B119" s="63" t="s">
        <v>768</v>
      </c>
      <c r="C119" s="95">
        <v>0</v>
      </c>
      <c r="D119" s="95">
        <v>0</v>
      </c>
      <c r="E119" s="95">
        <v>0</v>
      </c>
      <c r="F119" s="63"/>
    </row>
    <row r="120" spans="2:6" x14ac:dyDescent="0.25">
      <c r="B120" s="63" t="s">
        <v>834</v>
      </c>
      <c r="C120" s="95">
        <v>0</v>
      </c>
      <c r="D120" s="95">
        <v>2.96</v>
      </c>
      <c r="E120" s="95">
        <v>260.04000000000002</v>
      </c>
      <c r="F120" s="63"/>
    </row>
    <row r="121" spans="2:6" x14ac:dyDescent="0.25">
      <c r="B121" s="63" t="s">
        <v>838</v>
      </c>
      <c r="C121" s="95">
        <v>0</v>
      </c>
      <c r="D121" s="95">
        <v>2.91</v>
      </c>
      <c r="E121" s="95">
        <v>256.98</v>
      </c>
      <c r="F121" s="63"/>
    </row>
  </sheetData>
  <sheetProtection algorithmName="SHA-512" hashValue="7ebJcmrPWNntrxMgTrGiLR9EATkrU1OkRPAR6sztg09psIC8Nyda7ck3hDSdj6idzixWCkzYKNxkFsWP3sF2GA==" saltValue="G12sxGway4GykyYX91Y2ZQ==" spinCount="100000" sheet="1" formatCells="0" formatColumns="0" formatRows="0" insertColumns="0" insertRows="0" insertHyperlinks="0" deleteColumns="0" deleteRows="0" sort="0" autoFilter="0" pivotTables="0"/>
  <mergeCells count="12">
    <mergeCell ref="B6:K6"/>
    <mergeCell ref="B10:K10"/>
    <mergeCell ref="B14:K32"/>
    <mergeCell ref="B36:K36"/>
    <mergeCell ref="B33:F33"/>
    <mergeCell ref="B79:K79"/>
    <mergeCell ref="B83:K93"/>
    <mergeCell ref="B39:B40"/>
    <mergeCell ref="I39:K39"/>
    <mergeCell ref="C39:E39"/>
    <mergeCell ref="F39:H39"/>
    <mergeCell ref="B57:K59"/>
  </mergeCells>
  <hyperlinks>
    <hyperlink ref="B33:F33" r:id="rId1" display="Para mais informações, acesse o Relatório Anual de Sustentabilidade 2021." xr:uid="{A45D4C41-95E0-483E-82A3-08EA1621D378}"/>
  </hyperlinks>
  <pageMargins left="0.511811024" right="0.511811024" top="0.78740157499999996" bottom="0.78740157499999996" header="0.31496062000000002" footer="0.31496062000000002"/>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D9BA-AA96-4012-84A5-D820CDAF2DA2}">
  <dimension ref="B1:I54"/>
  <sheetViews>
    <sheetView showGridLines="0" showRowColHeaders="0" zoomScaleNormal="100" workbookViewId="0">
      <selection activeCell="B45" sqref="B45:I45"/>
    </sheetView>
  </sheetViews>
  <sheetFormatPr defaultColWidth="9.140625" defaultRowHeight="12.75" outlineLevelRow="1" x14ac:dyDescent="0.25"/>
  <cols>
    <col min="1" max="1" width="2.85546875" style="37" customWidth="1"/>
    <col min="2" max="2" width="52.85546875" style="37" customWidth="1"/>
    <col min="3" max="5" width="14.28515625" style="37" customWidth="1"/>
    <col min="6" max="6" width="3.85546875" style="37" customWidth="1"/>
    <col min="7" max="7" width="38.5703125" style="37" customWidth="1"/>
    <col min="8" max="9" width="14.28515625" style="37" customWidth="1"/>
    <col min="10" max="10" width="9.140625" style="37"/>
    <col min="11" max="11" width="35.5703125" style="37" bestFit="1" customWidth="1"/>
    <col min="12" max="14" width="12.85546875" style="37" customWidth="1"/>
    <col min="15" max="16384" width="9.140625" style="37"/>
  </cols>
  <sheetData>
    <row r="1" spans="2:9" s="34" customFormat="1" ht="15" x14ac:dyDescent="0.25">
      <c r="B1" s="33"/>
      <c r="C1" s="33"/>
      <c r="D1" s="33"/>
      <c r="E1" s="33"/>
      <c r="F1" s="33"/>
      <c r="G1" s="33"/>
      <c r="H1" s="33"/>
      <c r="I1" s="33"/>
    </row>
    <row r="2" spans="2:9" s="34" customFormat="1" ht="15" x14ac:dyDescent="0.25">
      <c r="B2" s="33"/>
      <c r="C2" s="33"/>
      <c r="D2" s="33"/>
      <c r="E2" s="33"/>
      <c r="F2" s="33"/>
      <c r="G2" s="33"/>
      <c r="H2" s="33"/>
      <c r="I2" s="33"/>
    </row>
    <row r="3" spans="2:9" s="34" customFormat="1" ht="15" x14ac:dyDescent="0.25">
      <c r="B3" s="33"/>
      <c r="C3" s="33"/>
      <c r="D3" s="33"/>
      <c r="E3" s="33"/>
      <c r="F3" s="33"/>
      <c r="G3" s="33"/>
      <c r="H3" s="33"/>
      <c r="I3" s="33"/>
    </row>
    <row r="6" spans="2:9" s="44" customFormat="1" ht="18.75" x14ac:dyDescent="0.25">
      <c r="B6" s="169" t="s">
        <v>920</v>
      </c>
      <c r="C6" s="169"/>
      <c r="D6" s="169"/>
      <c r="E6" s="169"/>
      <c r="F6" s="169"/>
      <c r="G6" s="169"/>
      <c r="H6" s="169"/>
      <c r="I6" s="169"/>
    </row>
    <row r="10" spans="2:9" s="34" customFormat="1" ht="15" x14ac:dyDescent="0.25">
      <c r="B10" s="167" t="s">
        <v>385</v>
      </c>
      <c r="C10" s="168"/>
      <c r="D10" s="168"/>
      <c r="E10" s="168"/>
      <c r="F10" s="168"/>
      <c r="G10" s="168"/>
      <c r="H10" s="168"/>
      <c r="I10" s="168"/>
    </row>
    <row r="11" spans="2:9" s="34" customFormat="1" ht="15" hidden="1" outlineLevel="1" x14ac:dyDescent="0.25"/>
    <row r="12" spans="2:9" hidden="1" outlineLevel="1" x14ac:dyDescent="0.25">
      <c r="B12" s="46" t="s">
        <v>678</v>
      </c>
    </row>
    <row r="13" spans="2:9" hidden="1" outlineLevel="1" x14ac:dyDescent="0.25">
      <c r="B13" s="171" t="s">
        <v>799</v>
      </c>
      <c r="C13" s="171"/>
      <c r="D13" s="171"/>
      <c r="E13" s="171"/>
      <c r="F13" s="171"/>
      <c r="G13" s="171"/>
      <c r="H13" s="171"/>
      <c r="I13" s="171"/>
    </row>
    <row r="14" spans="2:9" hidden="1" outlineLevel="1" x14ac:dyDescent="0.25">
      <c r="B14" s="171"/>
      <c r="C14" s="171"/>
      <c r="D14" s="171"/>
      <c r="E14" s="171"/>
      <c r="F14" s="171"/>
      <c r="G14" s="171"/>
      <c r="H14" s="171"/>
      <c r="I14" s="171"/>
    </row>
    <row r="15" spans="2:9" hidden="1" outlineLevel="1" x14ac:dyDescent="0.25">
      <c r="B15" s="171"/>
      <c r="C15" s="171"/>
      <c r="D15" s="171"/>
      <c r="E15" s="171"/>
      <c r="F15" s="171"/>
      <c r="G15" s="171"/>
      <c r="H15" s="171"/>
      <c r="I15" s="171"/>
    </row>
    <row r="16" spans="2:9" hidden="1" outlineLevel="1" x14ac:dyDescent="0.25">
      <c r="B16" s="171"/>
      <c r="C16" s="171"/>
      <c r="D16" s="171"/>
      <c r="E16" s="171"/>
      <c r="F16" s="171"/>
      <c r="G16" s="171"/>
      <c r="H16" s="171"/>
      <c r="I16" s="171"/>
    </row>
    <row r="17" spans="2:9" hidden="1" outlineLevel="1" x14ac:dyDescent="0.25">
      <c r="B17" s="171"/>
      <c r="C17" s="171"/>
      <c r="D17" s="171"/>
      <c r="E17" s="171"/>
      <c r="F17" s="171"/>
      <c r="G17" s="171"/>
      <c r="H17" s="171"/>
      <c r="I17" s="171"/>
    </row>
    <row r="18" spans="2:9" hidden="1" outlineLevel="1" x14ac:dyDescent="0.25">
      <c r="B18" s="171"/>
      <c r="C18" s="171"/>
      <c r="D18" s="171"/>
      <c r="E18" s="171"/>
      <c r="F18" s="171"/>
      <c r="G18" s="171"/>
      <c r="H18" s="171"/>
      <c r="I18" s="171"/>
    </row>
    <row r="19" spans="2:9" hidden="1" outlineLevel="1" x14ac:dyDescent="0.25">
      <c r="B19" s="171"/>
      <c r="C19" s="171"/>
      <c r="D19" s="171"/>
      <c r="E19" s="171"/>
      <c r="F19" s="171"/>
      <c r="G19" s="171"/>
      <c r="H19" s="171"/>
      <c r="I19" s="171"/>
    </row>
    <row r="20" spans="2:9" hidden="1" outlineLevel="1" x14ac:dyDescent="0.25">
      <c r="B20" s="171"/>
      <c r="C20" s="171"/>
      <c r="D20" s="171"/>
      <c r="E20" s="171"/>
      <c r="F20" s="171"/>
      <c r="G20" s="171"/>
      <c r="H20" s="171"/>
      <c r="I20" s="171"/>
    </row>
    <row r="21" spans="2:9" hidden="1" outlineLevel="1" x14ac:dyDescent="0.25">
      <c r="B21" s="171"/>
      <c r="C21" s="171"/>
      <c r="D21" s="171"/>
      <c r="E21" s="171"/>
      <c r="F21" s="171"/>
      <c r="G21" s="171"/>
      <c r="H21" s="171"/>
      <c r="I21" s="171"/>
    </row>
    <row r="22" spans="2:9" hidden="1" outlineLevel="1" x14ac:dyDescent="0.25">
      <c r="B22" s="171"/>
      <c r="C22" s="171"/>
      <c r="D22" s="171"/>
      <c r="E22" s="171"/>
      <c r="F22" s="171"/>
      <c r="G22" s="171"/>
      <c r="H22" s="171"/>
      <c r="I22" s="171"/>
    </row>
    <row r="23" spans="2:9" hidden="1" outlineLevel="1" x14ac:dyDescent="0.25">
      <c r="B23" s="173" t="s">
        <v>781</v>
      </c>
      <c r="C23" s="173"/>
      <c r="D23" s="173"/>
    </row>
    <row r="24" spans="2:9" hidden="1" outlineLevel="1" x14ac:dyDescent="0.25"/>
    <row r="25" spans="2:9" s="34" customFormat="1" ht="15" collapsed="1" x14ac:dyDescent="0.25"/>
    <row r="26" spans="2:9" s="34" customFormat="1" ht="15" x14ac:dyDescent="0.25">
      <c r="B26" s="167" t="s">
        <v>902</v>
      </c>
      <c r="C26" s="168"/>
      <c r="D26" s="168"/>
      <c r="E26" s="168"/>
      <c r="F26" s="168"/>
      <c r="G26" s="168"/>
      <c r="H26" s="168"/>
      <c r="I26" s="168"/>
    </row>
    <row r="27" spans="2:9" s="34" customFormat="1" ht="15" hidden="1" outlineLevel="1" x14ac:dyDescent="0.25"/>
    <row r="28" spans="2:9" hidden="1" outlineLevel="1" x14ac:dyDescent="0.25">
      <c r="B28" s="46" t="s">
        <v>898</v>
      </c>
    </row>
    <row r="29" spans="2:9" hidden="1" outlineLevel="1" x14ac:dyDescent="0.25">
      <c r="B29" s="46" t="s">
        <v>899</v>
      </c>
    </row>
    <row r="30" spans="2:9" hidden="1" outlineLevel="1" x14ac:dyDescent="0.25">
      <c r="B30" s="171" t="s">
        <v>949</v>
      </c>
      <c r="C30" s="171"/>
      <c r="D30" s="171"/>
      <c r="E30" s="171"/>
      <c r="F30" s="171"/>
      <c r="G30" s="171"/>
      <c r="H30" s="171"/>
      <c r="I30" s="171"/>
    </row>
    <row r="31" spans="2:9" hidden="1" outlineLevel="1" x14ac:dyDescent="0.25">
      <c r="B31" s="171"/>
      <c r="C31" s="171"/>
      <c r="D31" s="171"/>
      <c r="E31" s="171"/>
      <c r="F31" s="171"/>
      <c r="G31" s="171"/>
      <c r="H31" s="171"/>
      <c r="I31" s="171"/>
    </row>
    <row r="32" spans="2:9" hidden="1" outlineLevel="1" x14ac:dyDescent="0.25">
      <c r="B32" s="171"/>
      <c r="C32" s="171"/>
      <c r="D32" s="171"/>
      <c r="E32" s="171"/>
      <c r="F32" s="171"/>
      <c r="G32" s="171"/>
      <c r="H32" s="171"/>
      <c r="I32" s="171"/>
    </row>
    <row r="33" spans="2:9" hidden="1" outlineLevel="1" x14ac:dyDescent="0.25">
      <c r="B33" s="171"/>
      <c r="C33" s="171"/>
      <c r="D33" s="171"/>
      <c r="E33" s="171"/>
      <c r="F33" s="171"/>
      <c r="G33" s="171"/>
      <c r="H33" s="171"/>
      <c r="I33" s="171"/>
    </row>
    <row r="34" spans="2:9" hidden="1" outlineLevel="1" x14ac:dyDescent="0.25">
      <c r="B34" s="171"/>
      <c r="C34" s="171"/>
      <c r="D34" s="171"/>
      <c r="E34" s="171"/>
      <c r="F34" s="171"/>
      <c r="G34" s="171"/>
      <c r="H34" s="171"/>
      <c r="I34" s="171"/>
    </row>
    <row r="35" spans="2:9" hidden="1" outlineLevel="1" x14ac:dyDescent="0.25">
      <c r="B35" s="171"/>
      <c r="C35" s="171"/>
      <c r="D35" s="171"/>
      <c r="E35" s="171"/>
      <c r="F35" s="171"/>
      <c r="G35" s="171"/>
      <c r="H35" s="171"/>
      <c r="I35" s="171"/>
    </row>
    <row r="36" spans="2:9" hidden="1" outlineLevel="1" x14ac:dyDescent="0.25">
      <c r="B36" s="171"/>
      <c r="C36" s="171"/>
      <c r="D36" s="171"/>
      <c r="E36" s="171"/>
      <c r="F36" s="171"/>
      <c r="G36" s="171"/>
      <c r="H36" s="171"/>
      <c r="I36" s="171"/>
    </row>
    <row r="37" spans="2:9" hidden="1" outlineLevel="1" x14ac:dyDescent="0.25">
      <c r="B37" s="171"/>
      <c r="C37" s="171"/>
      <c r="D37" s="171"/>
      <c r="E37" s="171"/>
      <c r="F37" s="171"/>
      <c r="G37" s="171"/>
      <c r="H37" s="171"/>
      <c r="I37" s="171"/>
    </row>
    <row r="38" spans="2:9" hidden="1" outlineLevel="1" x14ac:dyDescent="0.25">
      <c r="B38" s="171"/>
      <c r="C38" s="171"/>
      <c r="D38" s="171"/>
      <c r="E38" s="171"/>
      <c r="F38" s="171"/>
      <c r="G38" s="171"/>
      <c r="H38" s="171"/>
      <c r="I38" s="171"/>
    </row>
    <row r="39" spans="2:9" hidden="1" outlineLevel="1" x14ac:dyDescent="0.25">
      <c r="B39" s="171"/>
      <c r="C39" s="171"/>
      <c r="D39" s="171"/>
      <c r="E39" s="171"/>
      <c r="F39" s="171"/>
      <c r="G39" s="171"/>
      <c r="H39" s="171"/>
      <c r="I39" s="171"/>
    </row>
    <row r="40" spans="2:9" hidden="1" outlineLevel="1" x14ac:dyDescent="0.25">
      <c r="B40" s="171"/>
      <c r="C40" s="171"/>
      <c r="D40" s="171"/>
      <c r="E40" s="171"/>
      <c r="F40" s="171"/>
      <c r="G40" s="171"/>
      <c r="H40" s="171"/>
      <c r="I40" s="171"/>
    </row>
    <row r="41" spans="2:9" hidden="1" outlineLevel="1" x14ac:dyDescent="0.25">
      <c r="B41" s="171"/>
      <c r="C41" s="171"/>
      <c r="D41" s="171"/>
      <c r="E41" s="171"/>
      <c r="F41" s="171"/>
      <c r="G41" s="171"/>
      <c r="H41" s="171"/>
      <c r="I41" s="171"/>
    </row>
    <row r="42" spans="2:9" hidden="1" outlineLevel="1" x14ac:dyDescent="0.25">
      <c r="B42" s="171"/>
      <c r="C42" s="171"/>
      <c r="D42" s="171"/>
      <c r="E42" s="171"/>
      <c r="F42" s="171"/>
      <c r="G42" s="171"/>
      <c r="H42" s="171"/>
      <c r="I42" s="171"/>
    </row>
    <row r="43" spans="2:9" hidden="1" outlineLevel="1" x14ac:dyDescent="0.25">
      <c r="B43" s="171"/>
      <c r="C43" s="171"/>
      <c r="D43" s="171"/>
      <c r="E43" s="171"/>
      <c r="F43" s="171"/>
      <c r="G43" s="171"/>
      <c r="H43" s="171"/>
      <c r="I43" s="171"/>
    </row>
    <row r="44" spans="2:9" hidden="1" outlineLevel="1" x14ac:dyDescent="0.25">
      <c r="B44" s="171"/>
      <c r="C44" s="171"/>
      <c r="D44" s="171"/>
      <c r="E44" s="171"/>
      <c r="F44" s="171"/>
      <c r="G44" s="171"/>
      <c r="H44" s="171"/>
      <c r="I44" s="171"/>
    </row>
    <row r="45" spans="2:9" hidden="1" outlineLevel="1" x14ac:dyDescent="0.25">
      <c r="B45" s="170" t="s">
        <v>895</v>
      </c>
      <c r="C45" s="170"/>
      <c r="D45" s="170"/>
      <c r="E45" s="170"/>
      <c r="F45" s="170"/>
      <c r="G45" s="170"/>
      <c r="H45" s="170"/>
      <c r="I45" s="170"/>
    </row>
    <row r="46" spans="2:9" hidden="1" outlineLevel="1" x14ac:dyDescent="0.25"/>
    <row r="47" spans="2:9" hidden="1" outlineLevel="1" x14ac:dyDescent="0.25">
      <c r="B47" s="101" t="s">
        <v>900</v>
      </c>
      <c r="C47" s="101">
        <v>2021</v>
      </c>
      <c r="D47" s="101">
        <v>2020</v>
      </c>
      <c r="E47" s="101">
        <v>2019</v>
      </c>
    </row>
    <row r="48" spans="2:9" hidden="1" outlineLevel="1" x14ac:dyDescent="0.25">
      <c r="B48" s="102" t="s">
        <v>896</v>
      </c>
      <c r="C48" s="103">
        <v>0.2</v>
      </c>
      <c r="D48" s="103">
        <v>0.16685741000000001</v>
      </c>
      <c r="E48" s="103">
        <v>6.4901669999999995E-2</v>
      </c>
    </row>
    <row r="49" spans="2:5" hidden="1" outlineLevel="1" x14ac:dyDescent="0.25">
      <c r="B49" s="102" t="s">
        <v>897</v>
      </c>
      <c r="C49" s="103">
        <v>13</v>
      </c>
      <c r="D49" s="103">
        <v>1.25</v>
      </c>
      <c r="E49" s="103">
        <v>2.35</v>
      </c>
    </row>
    <row r="50" spans="2:5" hidden="1" outlineLevel="1" x14ac:dyDescent="0.25">
      <c r="B50" s="104" t="s">
        <v>393</v>
      </c>
      <c r="C50" s="105">
        <v>13.754496530000001</v>
      </c>
      <c r="D50" s="105">
        <v>1.41685741</v>
      </c>
      <c r="E50" s="105">
        <v>2.4149016699999999</v>
      </c>
    </row>
    <row r="51" spans="2:5" hidden="1" outlineLevel="1" x14ac:dyDescent="0.25">
      <c r="B51" s="174" t="s">
        <v>901</v>
      </c>
      <c r="C51" s="174"/>
      <c r="D51" s="174"/>
      <c r="E51" s="174"/>
    </row>
    <row r="52" spans="2:5" hidden="1" outlineLevel="1" x14ac:dyDescent="0.25">
      <c r="B52" s="174"/>
      <c r="C52" s="174"/>
      <c r="D52" s="174"/>
      <c r="E52" s="174"/>
    </row>
    <row r="53" spans="2:5" s="34" customFormat="1" ht="15" hidden="1" outlineLevel="1" x14ac:dyDescent="0.25"/>
    <row r="54" spans="2:5" s="34" customFormat="1" ht="15" collapsed="1" x14ac:dyDescent="0.25"/>
  </sheetData>
  <sheetProtection algorithmName="SHA-512" hashValue="BGw1D0mgxTy0/DCUGvtoHtbgRStowY5WJvtkq2GXvpS09QG/a+uwB2mqvj87Xl8bjWRsMLte5qgbogLYv0vHAg==" saltValue="4HDsw3In+XKmz2PbM4M4dQ==" spinCount="100000" sheet="1" formatCells="0" formatColumns="0" formatRows="0" insertColumns="0" insertRows="0" insertHyperlinks="0" deleteColumns="0" deleteRows="0" sort="0" autoFilter="0" pivotTables="0"/>
  <mergeCells count="8">
    <mergeCell ref="B30:I44"/>
    <mergeCell ref="B45:I45"/>
    <mergeCell ref="B51:E52"/>
    <mergeCell ref="B6:I6"/>
    <mergeCell ref="B10:I10"/>
    <mergeCell ref="B23:D23"/>
    <mergeCell ref="B13:I22"/>
    <mergeCell ref="B26:I26"/>
  </mergeCells>
  <hyperlinks>
    <hyperlink ref="B23:D23" r:id="rId1" display="Para mais informações, acesse o Relatório Anual de Sustentabilidade 2021." xr:uid="{854F72CD-AE3D-445F-8A4E-D1EA96614A12}"/>
    <hyperlink ref="B45:I45" r:id="rId2" display="Conheça todos os projetos e iniciativas apoiadas no site institucional da Enauta." xr:uid="{D58788FD-8EBA-4793-8792-13F972856F18}"/>
  </hyperlinks>
  <pageMargins left="0.511811024" right="0.511811024" top="0.78740157499999996" bottom="0.78740157499999996" header="0.31496062000000002" footer="0.31496062000000002"/>
  <pageSetup paperSize="9"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24CF-65BB-433A-9860-EFABDF1B0D45}">
  <dimension ref="B1:H165"/>
  <sheetViews>
    <sheetView showGridLines="0" showRowColHeaders="0" zoomScaleNormal="100" workbookViewId="0">
      <selection activeCell="H8" sqref="H8"/>
    </sheetView>
  </sheetViews>
  <sheetFormatPr defaultColWidth="9.140625" defaultRowHeight="12.75" outlineLevelRow="1" x14ac:dyDescent="0.25"/>
  <cols>
    <col min="1" max="1" width="2.85546875" style="37" customWidth="1"/>
    <col min="2" max="2" width="38.5703125" style="37" customWidth="1"/>
    <col min="3" max="5" width="14.28515625" style="37" customWidth="1"/>
    <col min="6" max="6" width="3.85546875" style="37" customWidth="1"/>
    <col min="7" max="7" width="45.7109375" style="37" customWidth="1"/>
    <col min="8" max="8" width="35.7109375" style="37" customWidth="1"/>
    <col min="9" max="9" width="9.140625" style="37"/>
    <col min="10" max="10" width="35.5703125" style="37" bestFit="1" customWidth="1"/>
    <col min="11" max="13" width="12.85546875" style="37" customWidth="1"/>
    <col min="14" max="16384" width="9.140625" style="37"/>
  </cols>
  <sheetData>
    <row r="1" spans="2:8" s="34" customFormat="1" ht="15" x14ac:dyDescent="0.25">
      <c r="B1" s="33"/>
      <c r="C1" s="33"/>
      <c r="D1" s="33"/>
      <c r="E1" s="33"/>
      <c r="F1" s="33"/>
      <c r="G1" s="33"/>
      <c r="H1" s="33"/>
    </row>
    <row r="2" spans="2:8" s="34" customFormat="1" ht="15" x14ac:dyDescent="0.25">
      <c r="B2" s="33"/>
      <c r="C2" s="33"/>
      <c r="D2" s="33"/>
      <c r="E2" s="33"/>
      <c r="F2" s="33"/>
      <c r="G2" s="33"/>
      <c r="H2" s="33"/>
    </row>
    <row r="3" spans="2:8" s="34" customFormat="1" ht="15" x14ac:dyDescent="0.25">
      <c r="B3" s="33"/>
      <c r="C3" s="33"/>
      <c r="D3" s="33"/>
      <c r="E3" s="33"/>
      <c r="F3" s="33"/>
      <c r="G3" s="33"/>
      <c r="H3" s="33"/>
    </row>
    <row r="6" spans="2:8" s="44" customFormat="1" ht="18.75" x14ac:dyDescent="0.25">
      <c r="B6" s="169" t="s">
        <v>920</v>
      </c>
      <c r="C6" s="169"/>
      <c r="D6" s="169"/>
      <c r="E6" s="169"/>
      <c r="F6" s="169"/>
      <c r="G6" s="169"/>
      <c r="H6" s="169"/>
    </row>
    <row r="10" spans="2:8" s="34" customFormat="1" ht="15" x14ac:dyDescent="0.25">
      <c r="B10" s="167" t="s">
        <v>385</v>
      </c>
      <c r="C10" s="168"/>
      <c r="D10" s="168"/>
      <c r="E10" s="168"/>
      <c r="F10" s="168"/>
      <c r="G10" s="168"/>
      <c r="H10" s="168"/>
    </row>
    <row r="11" spans="2:8" s="34" customFormat="1" ht="15" hidden="1" outlineLevel="1" x14ac:dyDescent="0.25"/>
    <row r="12" spans="2:8" hidden="1" outlineLevel="1" x14ac:dyDescent="0.25">
      <c r="B12" s="46" t="s">
        <v>678</v>
      </c>
    </row>
    <row r="13" spans="2:8" hidden="1" outlineLevel="1" x14ac:dyDescent="0.25">
      <c r="B13" s="170" t="s">
        <v>782</v>
      </c>
      <c r="C13" s="170"/>
      <c r="D13" s="170"/>
      <c r="E13" s="170"/>
      <c r="F13" s="170"/>
      <c r="G13" s="170"/>
      <c r="H13" s="170"/>
    </row>
    <row r="14" spans="2:8" hidden="1" outlineLevel="1" x14ac:dyDescent="0.25">
      <c r="B14" s="170"/>
      <c r="C14" s="170"/>
      <c r="D14" s="170"/>
      <c r="E14" s="170"/>
      <c r="F14" s="170"/>
      <c r="G14" s="170"/>
      <c r="H14" s="170"/>
    </row>
    <row r="15" spans="2:8" hidden="1" outlineLevel="1" x14ac:dyDescent="0.25">
      <c r="B15" s="170"/>
      <c r="C15" s="170"/>
      <c r="D15" s="170"/>
      <c r="E15" s="170"/>
      <c r="F15" s="170"/>
      <c r="G15" s="170"/>
      <c r="H15" s="170"/>
    </row>
    <row r="16" spans="2:8" hidden="1" outlineLevel="1" x14ac:dyDescent="0.25">
      <c r="B16" s="170"/>
      <c r="C16" s="170"/>
      <c r="D16" s="170"/>
      <c r="E16" s="170"/>
      <c r="F16" s="170"/>
      <c r="G16" s="170"/>
      <c r="H16" s="170"/>
    </row>
    <row r="17" spans="2:8" hidden="1" outlineLevel="1" x14ac:dyDescent="0.25">
      <c r="B17" s="170"/>
      <c r="C17" s="170"/>
      <c r="D17" s="170"/>
      <c r="E17" s="170"/>
      <c r="F17" s="170"/>
      <c r="G17" s="170"/>
      <c r="H17" s="170"/>
    </row>
    <row r="18" spans="2:8" hidden="1" outlineLevel="1" x14ac:dyDescent="0.25">
      <c r="B18" s="170"/>
      <c r="C18" s="170"/>
      <c r="D18" s="170"/>
      <c r="E18" s="170"/>
      <c r="F18" s="170"/>
      <c r="G18" s="170"/>
      <c r="H18" s="170"/>
    </row>
    <row r="19" spans="2:8" hidden="1" outlineLevel="1" x14ac:dyDescent="0.25">
      <c r="B19" s="170"/>
      <c r="C19" s="170"/>
      <c r="D19" s="170"/>
      <c r="E19" s="170"/>
      <c r="F19" s="170"/>
      <c r="G19" s="170"/>
      <c r="H19" s="170"/>
    </row>
    <row r="20" spans="2:8" hidden="1" outlineLevel="1" x14ac:dyDescent="0.25">
      <c r="B20" s="170"/>
      <c r="C20" s="170"/>
      <c r="D20" s="170"/>
      <c r="E20" s="170"/>
      <c r="F20" s="170"/>
      <c r="G20" s="170"/>
      <c r="H20" s="170"/>
    </row>
    <row r="21" spans="2:8" hidden="1" outlineLevel="1" x14ac:dyDescent="0.25">
      <c r="B21" s="170"/>
      <c r="C21" s="170"/>
      <c r="D21" s="170"/>
      <c r="E21" s="170"/>
      <c r="F21" s="170"/>
      <c r="G21" s="170"/>
      <c r="H21" s="170"/>
    </row>
    <row r="22" spans="2:8" hidden="1" outlineLevel="1" x14ac:dyDescent="0.25">
      <c r="B22" s="173" t="s">
        <v>781</v>
      </c>
      <c r="C22" s="173"/>
      <c r="D22" s="173"/>
      <c r="E22" s="53"/>
      <c r="F22" s="53"/>
      <c r="G22" s="53"/>
      <c r="H22" s="53"/>
    </row>
    <row r="23" spans="2:8" hidden="1" outlineLevel="1" x14ac:dyDescent="0.25"/>
    <row r="24" spans="2:8" s="34" customFormat="1" ht="15" collapsed="1" x14ac:dyDescent="0.25"/>
    <row r="25" spans="2:8" s="34" customFormat="1" ht="15" x14ac:dyDescent="0.25">
      <c r="B25" s="167" t="s">
        <v>634</v>
      </c>
      <c r="C25" s="168"/>
      <c r="D25" s="168"/>
      <c r="E25" s="168"/>
      <c r="F25" s="168"/>
      <c r="G25" s="168"/>
      <c r="H25" s="168"/>
    </row>
    <row r="26" spans="2:8" s="34" customFormat="1" ht="15" hidden="1" outlineLevel="1" x14ac:dyDescent="0.25"/>
    <row r="27" spans="2:8" hidden="1" outlineLevel="1" x14ac:dyDescent="0.25">
      <c r="B27" s="52" t="s">
        <v>633</v>
      </c>
      <c r="G27" s="52" t="s">
        <v>635</v>
      </c>
    </row>
    <row r="28" spans="2:8" hidden="1" outlineLevel="1" x14ac:dyDescent="0.25">
      <c r="B28" s="106" t="s">
        <v>648</v>
      </c>
      <c r="G28" s="202" t="s">
        <v>645</v>
      </c>
      <c r="H28" s="203"/>
    </row>
    <row r="29" spans="2:8" hidden="1" outlineLevel="1" x14ac:dyDescent="0.25">
      <c r="G29" s="48" t="s">
        <v>636</v>
      </c>
      <c r="H29" s="50" t="s">
        <v>637</v>
      </c>
    </row>
    <row r="30" spans="2:8" hidden="1" outlineLevel="1" x14ac:dyDescent="0.25">
      <c r="G30" s="48" t="s">
        <v>638</v>
      </c>
      <c r="H30" s="50" t="s">
        <v>643</v>
      </c>
    </row>
    <row r="31" spans="2:8" hidden="1" outlineLevel="1" x14ac:dyDescent="0.25">
      <c r="G31" s="48" t="s">
        <v>639</v>
      </c>
      <c r="H31" s="50" t="s">
        <v>644</v>
      </c>
    </row>
    <row r="32" spans="2:8" hidden="1" outlineLevel="1" x14ac:dyDescent="0.25">
      <c r="G32" s="48" t="s">
        <v>640</v>
      </c>
      <c r="H32" s="50" t="s">
        <v>643</v>
      </c>
    </row>
    <row r="33" spans="2:8" ht="14.25" hidden="1" outlineLevel="1" x14ac:dyDescent="0.25">
      <c r="G33" s="48" t="s">
        <v>646</v>
      </c>
      <c r="H33" s="50" t="s">
        <v>643</v>
      </c>
    </row>
    <row r="34" spans="2:8" hidden="1" outlineLevel="1" x14ac:dyDescent="0.25">
      <c r="G34" s="48" t="s">
        <v>641</v>
      </c>
      <c r="H34" s="50" t="s">
        <v>644</v>
      </c>
    </row>
    <row r="35" spans="2:8" hidden="1" outlineLevel="1" x14ac:dyDescent="0.25">
      <c r="G35" s="48" t="s">
        <v>642</v>
      </c>
      <c r="H35" s="50" t="s">
        <v>643</v>
      </c>
    </row>
    <row r="36" spans="2:8" hidden="1" outlineLevel="1" x14ac:dyDescent="0.25">
      <c r="G36" s="182" t="s">
        <v>655</v>
      </c>
      <c r="H36" s="184"/>
    </row>
    <row r="37" spans="2:8" hidden="1" outlineLevel="1" x14ac:dyDescent="0.25">
      <c r="G37" s="188"/>
      <c r="H37" s="190"/>
    </row>
    <row r="38" spans="2:8" hidden="1" outlineLevel="1" x14ac:dyDescent="0.25"/>
    <row r="39" spans="2:8" hidden="1" outlineLevel="1" x14ac:dyDescent="0.25">
      <c r="G39" s="52" t="s">
        <v>647</v>
      </c>
    </row>
    <row r="40" spans="2:8" hidden="1" outlineLevel="1" x14ac:dyDescent="0.25">
      <c r="G40" s="202" t="s">
        <v>658</v>
      </c>
      <c r="H40" s="203"/>
    </row>
    <row r="41" spans="2:8" ht="12.75" hidden="1" customHeight="1" outlineLevel="1" x14ac:dyDescent="0.25">
      <c r="G41" s="48" t="s">
        <v>649</v>
      </c>
      <c r="H41" s="50" t="s">
        <v>656</v>
      </c>
    </row>
    <row r="42" spans="2:8" hidden="1" outlineLevel="1" x14ac:dyDescent="0.25">
      <c r="G42" s="48" t="s">
        <v>650</v>
      </c>
      <c r="H42" s="50" t="s">
        <v>656</v>
      </c>
    </row>
    <row r="43" spans="2:8" hidden="1" outlineLevel="1" x14ac:dyDescent="0.25">
      <c r="G43" s="48" t="s">
        <v>651</v>
      </c>
      <c r="H43" s="50" t="s">
        <v>656</v>
      </c>
    </row>
    <row r="44" spans="2:8" hidden="1" outlineLevel="1" x14ac:dyDescent="0.25">
      <c r="G44" s="48" t="s">
        <v>652</v>
      </c>
      <c r="H44" s="50" t="s">
        <v>657</v>
      </c>
    </row>
    <row r="45" spans="2:8" hidden="1" outlineLevel="1" x14ac:dyDescent="0.25">
      <c r="G45" s="48" t="s">
        <v>653</v>
      </c>
      <c r="H45" s="50" t="s">
        <v>657</v>
      </c>
    </row>
    <row r="46" spans="2:8" hidden="1" outlineLevel="1" x14ac:dyDescent="0.25">
      <c r="G46" s="48" t="s">
        <v>654</v>
      </c>
      <c r="H46" s="50" t="s">
        <v>657</v>
      </c>
    </row>
    <row r="47" spans="2:8" hidden="1" outlineLevel="1" x14ac:dyDescent="0.25"/>
    <row r="48" spans="2:8" hidden="1" outlineLevel="1" x14ac:dyDescent="0.25">
      <c r="B48" s="52" t="s">
        <v>694</v>
      </c>
      <c r="G48" s="52" t="s">
        <v>647</v>
      </c>
    </row>
    <row r="49" spans="2:8" ht="12.75" hidden="1" customHeight="1" outlineLevel="1" x14ac:dyDescent="0.25">
      <c r="B49" s="170" t="s">
        <v>695</v>
      </c>
      <c r="C49" s="170"/>
      <c r="D49" s="170"/>
      <c r="E49" s="170"/>
      <c r="G49" s="202" t="s">
        <v>659</v>
      </c>
      <c r="H49" s="203"/>
    </row>
    <row r="50" spans="2:8" hidden="1" outlineLevel="1" x14ac:dyDescent="0.25">
      <c r="B50" s="170"/>
      <c r="C50" s="170"/>
      <c r="D50" s="170"/>
      <c r="E50" s="170"/>
      <c r="G50" s="192" t="s">
        <v>660</v>
      </c>
      <c r="H50" s="194"/>
    </row>
    <row r="51" spans="2:8" hidden="1" outlineLevel="1" x14ac:dyDescent="0.25">
      <c r="B51" s="170"/>
      <c r="C51" s="170"/>
      <c r="D51" s="170"/>
      <c r="E51" s="170"/>
      <c r="G51" s="48" t="s">
        <v>641</v>
      </c>
      <c r="H51" s="50" t="s">
        <v>637</v>
      </c>
    </row>
    <row r="52" spans="2:8" ht="12.75" hidden="1" customHeight="1" outlineLevel="1" x14ac:dyDescent="0.25">
      <c r="B52" s="170"/>
      <c r="C52" s="170"/>
      <c r="D52" s="170"/>
      <c r="E52" s="170"/>
      <c r="G52" s="48" t="s">
        <v>638</v>
      </c>
      <c r="H52" s="50" t="s">
        <v>643</v>
      </c>
    </row>
    <row r="53" spans="2:8" hidden="1" outlineLevel="1" x14ac:dyDescent="0.25">
      <c r="B53" s="170"/>
      <c r="C53" s="170"/>
      <c r="D53" s="170"/>
      <c r="E53" s="170"/>
      <c r="G53" s="48" t="s">
        <v>639</v>
      </c>
      <c r="H53" s="50" t="s">
        <v>643</v>
      </c>
    </row>
    <row r="54" spans="2:8" hidden="1" outlineLevel="1" x14ac:dyDescent="0.25">
      <c r="B54" s="170"/>
      <c r="C54" s="170"/>
      <c r="D54" s="170"/>
      <c r="E54" s="170"/>
      <c r="G54" s="48" t="s">
        <v>642</v>
      </c>
      <c r="H54" s="50" t="s">
        <v>643</v>
      </c>
    </row>
    <row r="55" spans="2:8" hidden="1" outlineLevel="1" x14ac:dyDescent="0.25">
      <c r="B55" s="170"/>
      <c r="C55" s="170"/>
      <c r="D55" s="170"/>
      <c r="E55" s="170"/>
      <c r="G55" s="192" t="s">
        <v>661</v>
      </c>
      <c r="H55" s="194"/>
    </row>
    <row r="56" spans="2:8" hidden="1" outlineLevel="1" x14ac:dyDescent="0.25">
      <c r="B56" s="170"/>
      <c r="C56" s="170"/>
      <c r="D56" s="170"/>
      <c r="E56" s="170"/>
      <c r="G56" s="48" t="s">
        <v>636</v>
      </c>
      <c r="H56" s="50" t="s">
        <v>637</v>
      </c>
    </row>
    <row r="57" spans="2:8" hidden="1" outlineLevel="1" x14ac:dyDescent="0.25">
      <c r="B57" s="170"/>
      <c r="C57" s="170"/>
      <c r="D57" s="170"/>
      <c r="E57" s="170"/>
      <c r="G57" s="48" t="s">
        <v>638</v>
      </c>
      <c r="H57" s="50" t="s">
        <v>643</v>
      </c>
    </row>
    <row r="58" spans="2:8" hidden="1" outlineLevel="1" x14ac:dyDescent="0.25">
      <c r="B58" s="170"/>
      <c r="C58" s="170"/>
      <c r="D58" s="170"/>
      <c r="E58" s="170"/>
      <c r="G58" s="48" t="s">
        <v>641</v>
      </c>
      <c r="H58" s="50" t="s">
        <v>643</v>
      </c>
    </row>
    <row r="59" spans="2:8" hidden="1" outlineLevel="1" x14ac:dyDescent="0.25">
      <c r="B59" s="170"/>
      <c r="C59" s="170"/>
      <c r="D59" s="170"/>
      <c r="E59" s="170"/>
      <c r="G59" s="192" t="s">
        <v>662</v>
      </c>
      <c r="H59" s="194"/>
    </row>
    <row r="60" spans="2:8" hidden="1" outlineLevel="1" x14ac:dyDescent="0.25">
      <c r="B60" s="170"/>
      <c r="C60" s="170"/>
      <c r="D60" s="170"/>
      <c r="E60" s="170"/>
      <c r="G60" s="48" t="s">
        <v>639</v>
      </c>
      <c r="H60" s="50" t="s">
        <v>637</v>
      </c>
    </row>
    <row r="61" spans="2:8" hidden="1" outlineLevel="1" x14ac:dyDescent="0.25">
      <c r="G61" s="48" t="s">
        <v>663</v>
      </c>
      <c r="H61" s="50" t="s">
        <v>643</v>
      </c>
    </row>
    <row r="62" spans="2:8" hidden="1" outlineLevel="1" x14ac:dyDescent="0.25">
      <c r="G62" s="48" t="s">
        <v>914</v>
      </c>
      <c r="H62" s="50" t="s">
        <v>643</v>
      </c>
    </row>
    <row r="63" spans="2:8" hidden="1" outlineLevel="1" x14ac:dyDescent="0.25">
      <c r="G63" s="48" t="s">
        <v>642</v>
      </c>
      <c r="H63" s="50" t="s">
        <v>643</v>
      </c>
    </row>
    <row r="64" spans="2:8" hidden="1" outlineLevel="1" x14ac:dyDescent="0.25">
      <c r="B64" s="52" t="s">
        <v>669</v>
      </c>
      <c r="G64" s="192" t="s">
        <v>664</v>
      </c>
      <c r="H64" s="194"/>
    </row>
    <row r="65" spans="2:8" hidden="1" outlineLevel="1" x14ac:dyDescent="0.25">
      <c r="B65" s="177" t="s">
        <v>670</v>
      </c>
      <c r="C65" s="177"/>
      <c r="D65" s="177"/>
      <c r="E65" s="177"/>
      <c r="G65" s="48" t="s">
        <v>641</v>
      </c>
      <c r="H65" s="50" t="s">
        <v>643</v>
      </c>
    </row>
    <row r="66" spans="2:8" hidden="1" outlineLevel="1" x14ac:dyDescent="0.25">
      <c r="B66" s="48" t="s">
        <v>671</v>
      </c>
      <c r="C66" s="201" t="s">
        <v>672</v>
      </c>
      <c r="D66" s="201"/>
      <c r="E66" s="201"/>
      <c r="G66" s="48" t="s">
        <v>666</v>
      </c>
      <c r="H66" s="50" t="s">
        <v>643</v>
      </c>
    </row>
    <row r="67" spans="2:8" hidden="1" outlineLevel="1" x14ac:dyDescent="0.25">
      <c r="B67" s="48" t="s">
        <v>673</v>
      </c>
      <c r="C67" s="201" t="s">
        <v>674</v>
      </c>
      <c r="D67" s="201"/>
      <c r="E67" s="201"/>
      <c r="G67" s="48" t="s">
        <v>667</v>
      </c>
      <c r="H67" s="50" t="s">
        <v>643</v>
      </c>
    </row>
    <row r="68" spans="2:8" hidden="1" outlineLevel="1" x14ac:dyDescent="0.25">
      <c r="B68" s="48" t="s">
        <v>675</v>
      </c>
      <c r="C68" s="201" t="s">
        <v>676</v>
      </c>
      <c r="D68" s="201"/>
      <c r="E68" s="201"/>
      <c r="G68" s="195" t="s">
        <v>665</v>
      </c>
      <c r="H68" s="197"/>
    </row>
    <row r="69" spans="2:8" hidden="1" outlineLevel="1" x14ac:dyDescent="0.25"/>
    <row r="70" spans="2:8" s="34" customFormat="1" ht="15" collapsed="1" x14ac:dyDescent="0.25"/>
    <row r="71" spans="2:8" s="34" customFormat="1" ht="15" x14ac:dyDescent="0.25">
      <c r="B71" s="167" t="s">
        <v>680</v>
      </c>
      <c r="C71" s="168"/>
      <c r="D71" s="168"/>
      <c r="E71" s="168"/>
      <c r="F71" s="168"/>
      <c r="G71" s="168"/>
      <c r="H71" s="168"/>
    </row>
    <row r="72" spans="2:8" s="34" customFormat="1" ht="15" hidden="1" outlineLevel="1" x14ac:dyDescent="0.25"/>
    <row r="73" spans="2:8" hidden="1" outlineLevel="1" x14ac:dyDescent="0.25">
      <c r="B73" s="52" t="s">
        <v>682</v>
      </c>
      <c r="G73" s="52" t="s">
        <v>685</v>
      </c>
    </row>
    <row r="74" spans="2:8" ht="12.75" hidden="1" customHeight="1" outlineLevel="1" x14ac:dyDescent="0.25">
      <c r="B74" s="47" t="s">
        <v>950</v>
      </c>
      <c r="C74" s="47">
        <v>2021</v>
      </c>
      <c r="D74" s="47">
        <v>2020</v>
      </c>
      <c r="E74" s="47">
        <v>2019</v>
      </c>
      <c r="G74" s="170" t="s">
        <v>951</v>
      </c>
      <c r="H74" s="170"/>
    </row>
    <row r="75" spans="2:8" ht="38.25" hidden="1" outlineLevel="1" x14ac:dyDescent="0.25">
      <c r="B75" s="48" t="s">
        <v>683</v>
      </c>
      <c r="C75" s="107">
        <v>11.8</v>
      </c>
      <c r="D75" s="107">
        <v>8.1999999999999993</v>
      </c>
      <c r="E75" s="107">
        <v>7.7</v>
      </c>
      <c r="G75" s="170"/>
      <c r="H75" s="170"/>
    </row>
    <row r="76" spans="2:8" ht="51" hidden="1" outlineLevel="1" x14ac:dyDescent="0.25">
      <c r="B76" s="48" t="s">
        <v>684</v>
      </c>
      <c r="C76" s="107">
        <v>0.6</v>
      </c>
      <c r="D76" s="107">
        <v>0.1</v>
      </c>
      <c r="E76" s="107">
        <v>0.7</v>
      </c>
      <c r="G76" s="170"/>
      <c r="H76" s="170"/>
    </row>
    <row r="77" spans="2:8" hidden="1" outlineLevel="1" x14ac:dyDescent="0.25">
      <c r="G77" s="170"/>
      <c r="H77" s="170"/>
    </row>
    <row r="78" spans="2:8" hidden="1" outlineLevel="1" x14ac:dyDescent="0.25">
      <c r="B78" s="52" t="s">
        <v>686</v>
      </c>
      <c r="G78" s="170"/>
      <c r="H78" s="170"/>
    </row>
    <row r="79" spans="2:8" hidden="1" outlineLevel="1" x14ac:dyDescent="0.25">
      <c r="B79" s="177" t="s">
        <v>687</v>
      </c>
      <c r="C79" s="177"/>
      <c r="D79" s="177"/>
      <c r="E79" s="177"/>
      <c r="G79" s="170"/>
      <c r="H79" s="170"/>
    </row>
    <row r="80" spans="2:8" hidden="1" outlineLevel="1" x14ac:dyDescent="0.25">
      <c r="B80" s="48" t="s">
        <v>688</v>
      </c>
      <c r="C80" s="201" t="s">
        <v>691</v>
      </c>
      <c r="D80" s="201"/>
      <c r="E80" s="201"/>
      <c r="G80" s="170"/>
      <c r="H80" s="170"/>
    </row>
    <row r="81" spans="2:8" hidden="1" outlineLevel="1" x14ac:dyDescent="0.25">
      <c r="B81" s="48" t="s">
        <v>689</v>
      </c>
      <c r="C81" s="201" t="s">
        <v>691</v>
      </c>
      <c r="D81" s="201"/>
      <c r="E81" s="201"/>
      <c r="G81" s="170"/>
      <c r="H81" s="170"/>
    </row>
    <row r="82" spans="2:8" ht="12.75" hidden="1" customHeight="1" outlineLevel="1" x14ac:dyDescent="0.25">
      <c r="B82" s="204" t="s">
        <v>690</v>
      </c>
      <c r="C82" s="201" t="s">
        <v>692</v>
      </c>
      <c r="D82" s="201"/>
      <c r="E82" s="201"/>
      <c r="G82" s="170"/>
      <c r="H82" s="170"/>
    </row>
    <row r="83" spans="2:8" ht="12.75" hidden="1" customHeight="1" outlineLevel="1" x14ac:dyDescent="0.25">
      <c r="B83" s="205"/>
      <c r="C83" s="201"/>
      <c r="D83" s="201"/>
      <c r="E83" s="201"/>
      <c r="G83" s="170"/>
      <c r="H83" s="170"/>
    </row>
    <row r="84" spans="2:8" hidden="1" outlineLevel="1" x14ac:dyDescent="0.25">
      <c r="B84" s="205"/>
      <c r="C84" s="201"/>
      <c r="D84" s="201"/>
      <c r="E84" s="201"/>
      <c r="G84" s="170"/>
      <c r="H84" s="170"/>
    </row>
    <row r="85" spans="2:8" hidden="1" outlineLevel="1" x14ac:dyDescent="0.25">
      <c r="B85" s="206"/>
      <c r="C85" s="201"/>
      <c r="D85" s="201"/>
      <c r="E85" s="201"/>
      <c r="G85" s="207" t="s">
        <v>693</v>
      </c>
      <c r="H85" s="207"/>
    </row>
    <row r="86" spans="2:8" hidden="1" outlineLevel="1" x14ac:dyDescent="0.25"/>
    <row r="87" spans="2:8" s="34" customFormat="1" ht="15" collapsed="1" x14ac:dyDescent="0.25"/>
    <row r="88" spans="2:8" s="34" customFormat="1" ht="15" x14ac:dyDescent="0.25">
      <c r="B88" s="167" t="s">
        <v>696</v>
      </c>
      <c r="C88" s="168"/>
      <c r="D88" s="168"/>
      <c r="E88" s="168"/>
      <c r="F88" s="168"/>
      <c r="G88" s="168"/>
      <c r="H88" s="168"/>
    </row>
    <row r="89" spans="2:8" s="34" customFormat="1" ht="15" hidden="1" outlineLevel="1" x14ac:dyDescent="0.25"/>
    <row r="90" spans="2:8" hidden="1" outlineLevel="1" x14ac:dyDescent="0.25">
      <c r="B90" s="46" t="s">
        <v>698</v>
      </c>
    </row>
    <row r="91" spans="2:8" hidden="1" outlineLevel="1" x14ac:dyDescent="0.25">
      <c r="B91" s="106" t="s">
        <v>699</v>
      </c>
    </row>
    <row r="92" spans="2:8" hidden="1" outlineLevel="1" x14ac:dyDescent="0.25">
      <c r="B92" s="171" t="s">
        <v>915</v>
      </c>
      <c r="C92" s="171"/>
      <c r="D92" s="171"/>
      <c r="E92" s="171"/>
      <c r="F92" s="171"/>
      <c r="G92" s="171"/>
      <c r="H92" s="171"/>
    </row>
    <row r="93" spans="2:8" hidden="1" outlineLevel="1" x14ac:dyDescent="0.25">
      <c r="B93" s="171"/>
      <c r="C93" s="171"/>
      <c r="D93" s="171"/>
      <c r="E93" s="171"/>
      <c r="F93" s="171"/>
      <c r="G93" s="171"/>
      <c r="H93" s="171"/>
    </row>
    <row r="94" spans="2:8" hidden="1" outlineLevel="1" x14ac:dyDescent="0.25">
      <c r="B94" s="171"/>
      <c r="C94" s="171"/>
      <c r="D94" s="171"/>
      <c r="E94" s="171"/>
      <c r="F94" s="171"/>
      <c r="G94" s="171"/>
      <c r="H94" s="171"/>
    </row>
    <row r="95" spans="2:8" hidden="1" outlineLevel="1" x14ac:dyDescent="0.25">
      <c r="B95" s="171"/>
      <c r="C95" s="171"/>
      <c r="D95" s="171"/>
      <c r="E95" s="171"/>
      <c r="F95" s="171"/>
      <c r="G95" s="171"/>
      <c r="H95" s="171"/>
    </row>
    <row r="96" spans="2:8" hidden="1" outlineLevel="1" x14ac:dyDescent="0.25">
      <c r="B96" s="171"/>
      <c r="C96" s="171"/>
      <c r="D96" s="171"/>
      <c r="E96" s="171"/>
      <c r="F96" s="171"/>
      <c r="G96" s="171"/>
      <c r="H96" s="171"/>
    </row>
    <row r="97" spans="2:8" hidden="1" outlineLevel="1" x14ac:dyDescent="0.25">
      <c r="B97" s="171"/>
      <c r="C97" s="171"/>
      <c r="D97" s="171"/>
      <c r="E97" s="171"/>
      <c r="F97" s="171"/>
      <c r="G97" s="171"/>
      <c r="H97" s="171"/>
    </row>
    <row r="98" spans="2:8" hidden="1" outlineLevel="1" x14ac:dyDescent="0.25">
      <c r="B98" s="171"/>
      <c r="C98" s="171"/>
      <c r="D98" s="171"/>
      <c r="E98" s="171"/>
      <c r="F98" s="171"/>
      <c r="G98" s="171"/>
      <c r="H98" s="171"/>
    </row>
    <row r="99" spans="2:8" hidden="1" outlineLevel="1" x14ac:dyDescent="0.25">
      <c r="B99" s="171"/>
      <c r="C99" s="171"/>
      <c r="D99" s="171"/>
      <c r="E99" s="171"/>
      <c r="F99" s="171"/>
      <c r="G99" s="171"/>
      <c r="H99" s="171"/>
    </row>
    <row r="100" spans="2:8" hidden="1" outlineLevel="1" x14ac:dyDescent="0.25">
      <c r="B100" s="171"/>
      <c r="C100" s="171"/>
      <c r="D100" s="171"/>
      <c r="E100" s="171"/>
      <c r="F100" s="171"/>
      <c r="G100" s="171"/>
      <c r="H100" s="171"/>
    </row>
    <row r="101" spans="2:8" hidden="1" outlineLevel="1" x14ac:dyDescent="0.25">
      <c r="B101" s="171"/>
      <c r="C101" s="171"/>
      <c r="D101" s="171"/>
      <c r="E101" s="171"/>
      <c r="F101" s="171"/>
      <c r="G101" s="171"/>
      <c r="H101" s="171"/>
    </row>
    <row r="102" spans="2:8" hidden="1" outlineLevel="1" x14ac:dyDescent="0.25">
      <c r="B102" s="171"/>
      <c r="C102" s="171"/>
      <c r="D102" s="171"/>
      <c r="E102" s="171"/>
      <c r="F102" s="171"/>
      <c r="G102" s="171"/>
      <c r="H102" s="171"/>
    </row>
    <row r="103" spans="2:8" hidden="1" outlineLevel="1" x14ac:dyDescent="0.25">
      <c r="B103" s="171"/>
      <c r="C103" s="171"/>
      <c r="D103" s="171"/>
      <c r="E103" s="171"/>
      <c r="F103" s="171"/>
      <c r="G103" s="171"/>
      <c r="H103" s="171"/>
    </row>
    <row r="104" spans="2:8" hidden="1" outlineLevel="1" x14ac:dyDescent="0.25">
      <c r="B104" s="173" t="s">
        <v>710</v>
      </c>
      <c r="C104" s="173"/>
      <c r="D104" s="53"/>
      <c r="E104" s="53"/>
      <c r="F104" s="53"/>
      <c r="G104" s="53"/>
      <c r="H104" s="53"/>
    </row>
    <row r="105" spans="2:8" hidden="1" outlineLevel="1" x14ac:dyDescent="0.25"/>
    <row r="106" spans="2:8" hidden="1" outlineLevel="1" x14ac:dyDescent="0.25"/>
    <row r="107" spans="2:8" hidden="1" outlineLevel="1" x14ac:dyDescent="0.25">
      <c r="B107" s="46" t="s">
        <v>700</v>
      </c>
    </row>
    <row r="108" spans="2:8" hidden="1" outlineLevel="1" x14ac:dyDescent="0.25">
      <c r="B108" s="106" t="s">
        <v>701</v>
      </c>
    </row>
    <row r="109" spans="2:8" hidden="1" outlineLevel="1" x14ac:dyDescent="0.25">
      <c r="B109" s="171" t="s">
        <v>711</v>
      </c>
      <c r="C109" s="171"/>
      <c r="D109" s="171"/>
      <c r="E109" s="171"/>
      <c r="F109" s="171"/>
      <c r="G109" s="171"/>
      <c r="H109" s="171"/>
    </row>
    <row r="110" spans="2:8" hidden="1" outlineLevel="1" x14ac:dyDescent="0.25">
      <c r="B110" s="171"/>
      <c r="C110" s="171"/>
      <c r="D110" s="171"/>
      <c r="E110" s="171"/>
      <c r="F110" s="171"/>
      <c r="G110" s="171"/>
      <c r="H110" s="171"/>
    </row>
    <row r="111" spans="2:8" hidden="1" outlineLevel="1" x14ac:dyDescent="0.25">
      <c r="B111" s="171"/>
      <c r="C111" s="171"/>
      <c r="D111" s="171"/>
      <c r="E111" s="171"/>
      <c r="F111" s="171"/>
      <c r="G111" s="171"/>
      <c r="H111" s="171"/>
    </row>
    <row r="112" spans="2:8" hidden="1" outlineLevel="1" x14ac:dyDescent="0.25">
      <c r="B112" s="171"/>
      <c r="C112" s="171"/>
      <c r="D112" s="171"/>
      <c r="E112" s="171"/>
      <c r="F112" s="171"/>
      <c r="G112" s="171"/>
      <c r="H112" s="171"/>
    </row>
    <row r="113" spans="2:8" hidden="1" outlineLevel="1" x14ac:dyDescent="0.25">
      <c r="B113" s="171"/>
      <c r="C113" s="171"/>
      <c r="D113" s="171"/>
      <c r="E113" s="171"/>
      <c r="F113" s="171"/>
      <c r="G113" s="171"/>
      <c r="H113" s="171"/>
    </row>
    <row r="114" spans="2:8" hidden="1" outlineLevel="1" x14ac:dyDescent="0.25">
      <c r="B114" s="171"/>
      <c r="C114" s="171"/>
      <c r="D114" s="171"/>
      <c r="E114" s="171"/>
      <c r="F114" s="171"/>
      <c r="G114" s="171"/>
      <c r="H114" s="171"/>
    </row>
    <row r="115" spans="2:8" hidden="1" outlineLevel="1" x14ac:dyDescent="0.25">
      <c r="B115" s="171"/>
      <c r="C115" s="171"/>
      <c r="D115" s="171"/>
      <c r="E115" s="171"/>
      <c r="F115" s="171"/>
      <c r="G115" s="171"/>
      <c r="H115" s="171"/>
    </row>
    <row r="116" spans="2:8" hidden="1" outlineLevel="1" x14ac:dyDescent="0.25">
      <c r="B116" s="171"/>
      <c r="C116" s="171"/>
      <c r="D116" s="171"/>
      <c r="E116" s="171"/>
      <c r="F116" s="171"/>
      <c r="G116" s="171"/>
      <c r="H116" s="171"/>
    </row>
    <row r="117" spans="2:8" hidden="1" outlineLevel="1" x14ac:dyDescent="0.25">
      <c r="B117" s="173" t="s">
        <v>724</v>
      </c>
      <c r="C117" s="173"/>
      <c r="D117" s="173"/>
    </row>
    <row r="118" spans="2:8" hidden="1" outlineLevel="1" x14ac:dyDescent="0.25"/>
    <row r="119" spans="2:8" hidden="1" outlineLevel="1" x14ac:dyDescent="0.25"/>
    <row r="120" spans="2:8" hidden="1" outlineLevel="1" x14ac:dyDescent="0.25">
      <c r="B120" s="46" t="s">
        <v>703</v>
      </c>
    </row>
    <row r="121" spans="2:8" hidden="1" outlineLevel="1" x14ac:dyDescent="0.25">
      <c r="B121" s="106" t="s">
        <v>702</v>
      </c>
    </row>
    <row r="122" spans="2:8" hidden="1" outlineLevel="1" x14ac:dyDescent="0.25">
      <c r="B122" s="171" t="s">
        <v>916</v>
      </c>
      <c r="C122" s="171"/>
      <c r="D122" s="171"/>
      <c r="E122" s="171"/>
      <c r="F122" s="171"/>
      <c r="G122" s="171"/>
      <c r="H122" s="171"/>
    </row>
    <row r="123" spans="2:8" hidden="1" outlineLevel="1" x14ac:dyDescent="0.25">
      <c r="B123" s="171"/>
      <c r="C123" s="171"/>
      <c r="D123" s="171"/>
      <c r="E123" s="171"/>
      <c r="F123" s="171"/>
      <c r="G123" s="171"/>
      <c r="H123" s="171"/>
    </row>
    <row r="124" spans="2:8" hidden="1" outlineLevel="1" x14ac:dyDescent="0.25">
      <c r="B124" s="171"/>
      <c r="C124" s="171"/>
      <c r="D124" s="171"/>
      <c r="E124" s="171"/>
      <c r="F124" s="171"/>
      <c r="G124" s="171"/>
      <c r="H124" s="171"/>
    </row>
    <row r="125" spans="2:8" hidden="1" outlineLevel="1" x14ac:dyDescent="0.25">
      <c r="B125" s="171"/>
      <c r="C125" s="171"/>
      <c r="D125" s="171"/>
      <c r="E125" s="171"/>
      <c r="F125" s="171"/>
      <c r="G125" s="171"/>
      <c r="H125" s="171"/>
    </row>
    <row r="126" spans="2:8" hidden="1" outlineLevel="1" x14ac:dyDescent="0.25">
      <c r="B126" s="171"/>
      <c r="C126" s="171"/>
      <c r="D126" s="171"/>
      <c r="E126" s="171"/>
      <c r="F126" s="171"/>
      <c r="G126" s="171"/>
      <c r="H126" s="171"/>
    </row>
    <row r="127" spans="2:8" hidden="1" outlineLevel="1" x14ac:dyDescent="0.25">
      <c r="B127" s="171"/>
      <c r="C127" s="171"/>
      <c r="D127" s="171"/>
      <c r="E127" s="171"/>
      <c r="F127" s="171"/>
      <c r="G127" s="171"/>
      <c r="H127" s="171"/>
    </row>
    <row r="128" spans="2:8" hidden="1" outlineLevel="1" x14ac:dyDescent="0.25">
      <c r="B128" s="171"/>
      <c r="C128" s="171"/>
      <c r="D128" s="171"/>
      <c r="E128" s="171"/>
      <c r="F128" s="171"/>
      <c r="G128" s="171"/>
      <c r="H128" s="171"/>
    </row>
    <row r="129" spans="2:8" hidden="1" outlineLevel="1" x14ac:dyDescent="0.25">
      <c r="B129" s="171"/>
      <c r="C129" s="171"/>
      <c r="D129" s="171"/>
      <c r="E129" s="171"/>
      <c r="F129" s="171"/>
      <c r="G129" s="171"/>
      <c r="H129" s="171"/>
    </row>
    <row r="130" spans="2:8" hidden="1" outlineLevel="1" x14ac:dyDescent="0.25">
      <c r="B130" s="171"/>
      <c r="C130" s="171"/>
      <c r="D130" s="171"/>
      <c r="E130" s="171"/>
      <c r="F130" s="171"/>
      <c r="G130" s="171"/>
      <c r="H130" s="171"/>
    </row>
    <row r="131" spans="2:8" hidden="1" outlineLevel="1" x14ac:dyDescent="0.25">
      <c r="B131" s="171"/>
      <c r="C131" s="171"/>
      <c r="D131" s="171"/>
      <c r="E131" s="171"/>
      <c r="F131" s="171"/>
      <c r="G131" s="171"/>
      <c r="H131" s="171"/>
    </row>
    <row r="132" spans="2:8" hidden="1" outlineLevel="1" x14ac:dyDescent="0.25">
      <c r="B132" s="171"/>
      <c r="C132" s="171"/>
      <c r="D132" s="171"/>
      <c r="E132" s="171"/>
      <c r="F132" s="171"/>
      <c r="G132" s="171"/>
      <c r="H132" s="171"/>
    </row>
    <row r="133" spans="2:8" hidden="1" outlineLevel="1" x14ac:dyDescent="0.25">
      <c r="B133" s="173" t="s">
        <v>723</v>
      </c>
      <c r="C133" s="173"/>
      <c r="D133" s="173"/>
    </row>
    <row r="134" spans="2:8" hidden="1" outlineLevel="1" x14ac:dyDescent="0.25"/>
    <row r="135" spans="2:8" hidden="1" outlineLevel="1" x14ac:dyDescent="0.25"/>
    <row r="136" spans="2:8" hidden="1" outlineLevel="1" x14ac:dyDescent="0.25">
      <c r="B136" s="46" t="s">
        <v>780</v>
      </c>
    </row>
    <row r="137" spans="2:8" hidden="1" outlineLevel="1" x14ac:dyDescent="0.25">
      <c r="B137" s="106" t="s">
        <v>697</v>
      </c>
    </row>
    <row r="138" spans="2:8" ht="12.75" hidden="1" customHeight="1" outlineLevel="1" x14ac:dyDescent="0.25">
      <c r="B138" s="171" t="s">
        <v>917</v>
      </c>
      <c r="C138" s="171"/>
      <c r="D138" s="171"/>
      <c r="E138" s="171"/>
      <c r="F138" s="171"/>
      <c r="G138" s="171"/>
      <c r="H138" s="171"/>
    </row>
    <row r="139" spans="2:8" hidden="1" outlineLevel="1" x14ac:dyDescent="0.25">
      <c r="B139" s="171"/>
      <c r="C139" s="171"/>
      <c r="D139" s="171"/>
      <c r="E139" s="171"/>
      <c r="F139" s="171"/>
      <c r="G139" s="171"/>
      <c r="H139" s="171"/>
    </row>
    <row r="140" spans="2:8" hidden="1" outlineLevel="1" x14ac:dyDescent="0.25">
      <c r="B140" s="171"/>
      <c r="C140" s="171"/>
      <c r="D140" s="171"/>
      <c r="E140" s="171"/>
      <c r="F140" s="171"/>
      <c r="G140" s="171"/>
      <c r="H140" s="171"/>
    </row>
    <row r="141" spans="2:8" hidden="1" outlineLevel="1" x14ac:dyDescent="0.25">
      <c r="B141" s="171"/>
      <c r="C141" s="171"/>
      <c r="D141" s="171"/>
      <c r="E141" s="171"/>
      <c r="F141" s="171"/>
      <c r="G141" s="171"/>
      <c r="H141" s="171"/>
    </row>
    <row r="142" spans="2:8" hidden="1" outlineLevel="1" x14ac:dyDescent="0.25">
      <c r="B142" s="171"/>
      <c r="C142" s="171"/>
      <c r="D142" s="171"/>
      <c r="E142" s="171"/>
      <c r="F142" s="171"/>
      <c r="G142" s="171"/>
      <c r="H142" s="171"/>
    </row>
    <row r="143" spans="2:8" hidden="1" outlineLevel="1" x14ac:dyDescent="0.25">
      <c r="B143" s="171"/>
      <c r="C143" s="171"/>
      <c r="D143" s="171"/>
      <c r="E143" s="171"/>
      <c r="F143" s="171"/>
      <c r="G143" s="171"/>
      <c r="H143" s="171"/>
    </row>
    <row r="144" spans="2:8" hidden="1" outlineLevel="1" x14ac:dyDescent="0.25">
      <c r="B144" s="171"/>
      <c r="C144" s="171"/>
      <c r="D144" s="171"/>
      <c r="E144" s="171"/>
      <c r="F144" s="171"/>
      <c r="G144" s="171"/>
      <c r="H144" s="171"/>
    </row>
    <row r="145" spans="2:8" hidden="1" outlineLevel="1" x14ac:dyDescent="0.25">
      <c r="B145" s="171"/>
      <c r="C145" s="171"/>
      <c r="D145" s="171"/>
      <c r="E145" s="171"/>
      <c r="F145" s="171"/>
      <c r="G145" s="171"/>
      <c r="H145" s="171"/>
    </row>
    <row r="146" spans="2:8" hidden="1" outlineLevel="1" x14ac:dyDescent="0.25">
      <c r="B146" s="173" t="s">
        <v>725</v>
      </c>
      <c r="C146" s="173"/>
      <c r="D146" s="173"/>
      <c r="E146" s="53"/>
      <c r="F146" s="53"/>
      <c r="G146" s="53"/>
      <c r="H146" s="53"/>
    </row>
    <row r="147" spans="2:8" hidden="1" outlineLevel="1" x14ac:dyDescent="0.25"/>
    <row r="148" spans="2:8" s="34" customFormat="1" ht="15" collapsed="1" x14ac:dyDescent="0.25"/>
    <row r="149" spans="2:8" s="34" customFormat="1" ht="15" x14ac:dyDescent="0.25">
      <c r="B149" s="167" t="s">
        <v>244</v>
      </c>
      <c r="C149" s="168"/>
      <c r="D149" s="168"/>
      <c r="E149" s="168"/>
      <c r="F149" s="168"/>
      <c r="G149" s="168"/>
      <c r="H149" s="168"/>
    </row>
    <row r="150" spans="2:8" s="34" customFormat="1" ht="15" hidden="1" outlineLevel="1" x14ac:dyDescent="0.25"/>
    <row r="151" spans="2:8" hidden="1" outlineLevel="1" x14ac:dyDescent="0.25">
      <c r="B151" s="46" t="s">
        <v>705</v>
      </c>
    </row>
    <row r="152" spans="2:8" hidden="1" outlineLevel="1" x14ac:dyDescent="0.25">
      <c r="B152" s="191" t="s">
        <v>918</v>
      </c>
      <c r="C152" s="191"/>
      <c r="D152" s="191"/>
      <c r="E152" s="191"/>
      <c r="F152" s="191"/>
      <c r="G152" s="191"/>
      <c r="H152" s="191"/>
    </row>
    <row r="153" spans="2:8" hidden="1" outlineLevel="1" x14ac:dyDescent="0.25">
      <c r="B153" s="191"/>
      <c r="C153" s="191"/>
      <c r="D153" s="191"/>
      <c r="E153" s="191"/>
      <c r="F153" s="191"/>
      <c r="G153" s="191"/>
      <c r="H153" s="191"/>
    </row>
    <row r="154" spans="2:8" hidden="1" outlineLevel="1" x14ac:dyDescent="0.25">
      <c r="B154" s="191"/>
      <c r="C154" s="191"/>
      <c r="D154" s="191"/>
      <c r="E154" s="191"/>
      <c r="F154" s="191"/>
      <c r="G154" s="191"/>
      <c r="H154" s="191"/>
    </row>
    <row r="155" spans="2:8" hidden="1" outlineLevel="1" x14ac:dyDescent="0.25">
      <c r="B155" s="191"/>
      <c r="C155" s="191"/>
      <c r="D155" s="191"/>
      <c r="E155" s="191"/>
      <c r="F155" s="191"/>
      <c r="G155" s="191"/>
      <c r="H155" s="191"/>
    </row>
    <row r="156" spans="2:8" hidden="1" outlineLevel="1" x14ac:dyDescent="0.25">
      <c r="B156" s="191"/>
      <c r="C156" s="191"/>
      <c r="D156" s="191"/>
      <c r="E156" s="191"/>
      <c r="F156" s="191"/>
      <c r="G156" s="191"/>
      <c r="H156" s="191"/>
    </row>
    <row r="157" spans="2:8" hidden="1" outlineLevel="1" x14ac:dyDescent="0.25">
      <c r="B157" s="191"/>
      <c r="C157" s="191"/>
      <c r="D157" s="191"/>
      <c r="E157" s="191"/>
      <c r="F157" s="191"/>
      <c r="G157" s="191"/>
      <c r="H157" s="191"/>
    </row>
    <row r="158" spans="2:8" hidden="1" outlineLevel="1" x14ac:dyDescent="0.25">
      <c r="B158" s="191"/>
      <c r="C158" s="191"/>
      <c r="D158" s="191"/>
      <c r="E158" s="191"/>
      <c r="F158" s="191"/>
      <c r="G158" s="191"/>
      <c r="H158" s="191"/>
    </row>
    <row r="159" spans="2:8" hidden="1" outlineLevel="1" x14ac:dyDescent="0.25">
      <c r="B159" s="191"/>
      <c r="C159" s="191"/>
      <c r="D159" s="191"/>
      <c r="E159" s="191"/>
      <c r="F159" s="191"/>
      <c r="G159" s="191"/>
      <c r="H159" s="191"/>
    </row>
    <row r="160" spans="2:8" hidden="1" outlineLevel="1" x14ac:dyDescent="0.25">
      <c r="B160" s="191"/>
      <c r="C160" s="191"/>
      <c r="D160" s="191"/>
      <c r="E160" s="191"/>
      <c r="F160" s="191"/>
      <c r="G160" s="191"/>
      <c r="H160" s="191"/>
    </row>
    <row r="161" spans="2:8" hidden="1" outlineLevel="1" x14ac:dyDescent="0.25">
      <c r="B161" s="191"/>
      <c r="C161" s="191"/>
      <c r="D161" s="191"/>
      <c r="E161" s="191"/>
      <c r="F161" s="191"/>
      <c r="G161" s="191"/>
      <c r="H161" s="191"/>
    </row>
    <row r="162" spans="2:8" hidden="1" outlineLevel="1" x14ac:dyDescent="0.25">
      <c r="B162" s="191"/>
      <c r="C162" s="191"/>
      <c r="D162" s="191"/>
      <c r="E162" s="191"/>
      <c r="F162" s="191"/>
      <c r="G162" s="191"/>
      <c r="H162" s="191"/>
    </row>
    <row r="163" spans="2:8" hidden="1" outlineLevel="1" x14ac:dyDescent="0.25">
      <c r="B163" s="191"/>
      <c r="C163" s="191"/>
      <c r="D163" s="191"/>
      <c r="E163" s="191"/>
      <c r="F163" s="191"/>
      <c r="G163" s="191"/>
      <c r="H163" s="191"/>
    </row>
    <row r="164" spans="2:8" s="34" customFormat="1" ht="15" hidden="1" outlineLevel="1" x14ac:dyDescent="0.25"/>
    <row r="165" spans="2:8" s="34" customFormat="1" ht="15" collapsed="1" x14ac:dyDescent="0.25"/>
  </sheetData>
  <sheetProtection algorithmName="SHA-512" hashValue="YfNjN7VlGwpBoW7xniF/WvlLtulgFAj0CkwHygyui6I6BqKd9nvnwsL9MWX1dc7oF45NMWrlCZIeN3NEPOyrMQ==" saltValue="aTaCMMvI9KWaL3bB+yl7ag==" spinCount="100000" sheet="1" formatCells="0" formatColumns="0" formatRows="0" insertColumns="0" insertRows="0" insertHyperlinks="0" deleteColumns="0" deleteRows="0" sort="0" autoFilter="0" pivotTables="0"/>
  <mergeCells count="38">
    <mergeCell ref="B152:H163"/>
    <mergeCell ref="B88:H88"/>
    <mergeCell ref="B149:H149"/>
    <mergeCell ref="B92:H103"/>
    <mergeCell ref="B104:C104"/>
    <mergeCell ref="B109:H116"/>
    <mergeCell ref="B117:D117"/>
    <mergeCell ref="B133:D133"/>
    <mergeCell ref="B122:H132"/>
    <mergeCell ref="B138:H145"/>
    <mergeCell ref="B146:D146"/>
    <mergeCell ref="C82:E85"/>
    <mergeCell ref="B82:B85"/>
    <mergeCell ref="G74:H84"/>
    <mergeCell ref="G85:H85"/>
    <mergeCell ref="B71:H71"/>
    <mergeCell ref="B79:E79"/>
    <mergeCell ref="C80:E80"/>
    <mergeCell ref="C81:E81"/>
    <mergeCell ref="G64:H64"/>
    <mergeCell ref="B6:H6"/>
    <mergeCell ref="B10:H10"/>
    <mergeCell ref="B25:H25"/>
    <mergeCell ref="G28:H28"/>
    <mergeCell ref="G36:H37"/>
    <mergeCell ref="B13:H21"/>
    <mergeCell ref="B22:D22"/>
    <mergeCell ref="G40:H40"/>
    <mergeCell ref="G49:H49"/>
    <mergeCell ref="G50:H50"/>
    <mergeCell ref="G55:H55"/>
    <mergeCell ref="B49:E60"/>
    <mergeCell ref="G59:H59"/>
    <mergeCell ref="G68:H68"/>
    <mergeCell ref="C66:E66"/>
    <mergeCell ref="C67:E67"/>
    <mergeCell ref="C68:E68"/>
    <mergeCell ref="B65:E65"/>
  </mergeCells>
  <hyperlinks>
    <hyperlink ref="G85" r:id="rId1" xr:uid="{A27E032D-D9E7-46CF-B090-14850C277F63}"/>
    <hyperlink ref="B104" r:id="rId2" xr:uid="{2BB5CF6A-48EF-4B16-A71A-36CA311ED8E9}"/>
    <hyperlink ref="B117:D117" r:id="rId3" display="Para mais informações, leia a seção 16.3 do Formulário de Referência." xr:uid="{B5C4718B-205B-45EC-87CA-EEF77184EB0D}"/>
    <hyperlink ref="B133:D133" r:id="rId4" display="Para mais informações, leia a seção 16.3 do Formulário de Referência." xr:uid="{2EA1804F-C5BC-4EF4-9E5F-B16478CC410F}"/>
    <hyperlink ref="B146:D146" r:id="rId5" display="Para mais informações, acesse as atas de reuniões do Conselho de Administração." xr:uid="{9A301F1D-C38D-4654-9BF6-75CB00AE1375}"/>
    <hyperlink ref="B22:D22" r:id="rId6" display="Para mais informações, acesse o Relatório Anual de Sustentabilidade 2021." xr:uid="{604F59B6-FC48-48DB-BC0F-4716382C24EF}"/>
  </hyperlinks>
  <pageMargins left="0.511811024" right="0.511811024" top="0.78740157499999996" bottom="0.78740157499999996" header="0.31496062000000002" footer="0.31496062000000002"/>
  <pageSetup paperSize="9" orientation="portrait" r:id="rId7"/>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F12F-4F99-4685-B793-CF2FA4D4C0B8}">
  <dimension ref="A1:L172"/>
  <sheetViews>
    <sheetView showGridLines="0" showRowColHeaders="0" zoomScaleNormal="100" workbookViewId="0">
      <selection activeCell="B87" sqref="B87:D87"/>
    </sheetView>
  </sheetViews>
  <sheetFormatPr defaultColWidth="9.140625" defaultRowHeight="15" outlineLevelRow="1" x14ac:dyDescent="0.25"/>
  <cols>
    <col min="1" max="1" width="2.85546875" style="108" customWidth="1"/>
    <col min="2" max="2" width="52.85546875" style="37" customWidth="1"/>
    <col min="3" max="5" width="14.28515625" style="37" customWidth="1"/>
    <col min="6" max="6" width="3.85546875" style="37" customWidth="1"/>
    <col min="7" max="7" width="24.28515625" style="37" customWidth="1"/>
    <col min="8" max="10" width="14.28515625" style="37" customWidth="1"/>
    <col min="11" max="11" width="9.140625" style="108"/>
    <col min="12" max="16384" width="9.140625" style="37"/>
  </cols>
  <sheetData>
    <row r="1" spans="1:11" s="34" customFormat="1" ht="15" customHeight="1" x14ac:dyDescent="0.25">
      <c r="B1" s="33"/>
      <c r="C1" s="33"/>
      <c r="D1" s="33"/>
      <c r="E1" s="33"/>
      <c r="F1" s="33"/>
      <c r="G1" s="33"/>
      <c r="H1" s="33"/>
      <c r="I1" s="33"/>
      <c r="J1" s="33"/>
    </row>
    <row r="2" spans="1:11" s="34" customFormat="1" ht="15" customHeight="1" x14ac:dyDescent="0.25">
      <c r="B2" s="33"/>
      <c r="C2" s="33"/>
      <c r="D2" s="33"/>
      <c r="E2" s="33"/>
      <c r="F2" s="33"/>
      <c r="G2" s="33"/>
      <c r="H2" s="33"/>
      <c r="I2" s="33"/>
      <c r="J2" s="33"/>
    </row>
    <row r="3" spans="1:11" s="34" customFormat="1" ht="15" customHeight="1" x14ac:dyDescent="0.25">
      <c r="B3" s="33"/>
      <c r="C3" s="33"/>
      <c r="D3" s="33"/>
      <c r="E3" s="33"/>
      <c r="F3" s="33"/>
      <c r="G3" s="33"/>
      <c r="H3" s="33"/>
      <c r="I3" s="33"/>
      <c r="J3" s="33"/>
    </row>
    <row r="4" spans="1:11" ht="12.75" x14ac:dyDescent="0.25">
      <c r="A4" s="37"/>
      <c r="K4" s="37"/>
    </row>
    <row r="5" spans="1:11" ht="12.75" x14ac:dyDescent="0.25">
      <c r="A5" s="37"/>
      <c r="K5" s="37"/>
    </row>
    <row r="6" spans="1:11" s="44" customFormat="1" ht="18.75" x14ac:dyDescent="0.25">
      <c r="B6" s="169" t="s">
        <v>920</v>
      </c>
      <c r="C6" s="169"/>
      <c r="D6" s="169"/>
      <c r="E6" s="169"/>
      <c r="F6" s="169"/>
      <c r="G6" s="169"/>
      <c r="H6" s="169"/>
      <c r="I6" s="169"/>
      <c r="J6" s="169"/>
    </row>
    <row r="7" spans="1:11" ht="12.75" x14ac:dyDescent="0.25">
      <c r="A7" s="37"/>
      <c r="K7" s="37"/>
    </row>
    <row r="8" spans="1:11" ht="12.75" x14ac:dyDescent="0.25">
      <c r="A8" s="37"/>
      <c r="K8" s="37"/>
    </row>
    <row r="9" spans="1:11" ht="12.75" x14ac:dyDescent="0.25">
      <c r="A9" s="37"/>
      <c r="K9" s="37"/>
    </row>
    <row r="10" spans="1:11" s="34" customFormat="1" x14ac:dyDescent="0.25">
      <c r="A10" s="108"/>
      <c r="B10" s="167" t="s">
        <v>385</v>
      </c>
      <c r="C10" s="168"/>
      <c r="D10" s="168"/>
      <c r="E10" s="168"/>
      <c r="F10" s="168"/>
      <c r="G10" s="168"/>
      <c r="H10" s="168"/>
      <c r="I10" s="168"/>
      <c r="J10" s="168"/>
      <c r="K10" s="108"/>
    </row>
    <row r="11" spans="1:11" s="34" customFormat="1" hidden="1" outlineLevel="1" x14ac:dyDescent="0.25">
      <c r="A11" s="108"/>
      <c r="K11" s="108"/>
    </row>
    <row r="12" spans="1:11" s="34" customFormat="1" hidden="1" outlineLevel="1" x14ac:dyDescent="0.25">
      <c r="A12" s="108"/>
      <c r="B12" s="52" t="s">
        <v>678</v>
      </c>
      <c r="C12" s="37"/>
      <c r="D12" s="37"/>
      <c r="E12" s="37"/>
      <c r="F12" s="37"/>
      <c r="G12" s="37"/>
      <c r="H12" s="37"/>
      <c r="I12" s="37"/>
      <c r="J12" s="37"/>
      <c r="K12" s="108"/>
    </row>
    <row r="13" spans="1:11" s="34" customFormat="1" hidden="1" outlineLevel="1" x14ac:dyDescent="0.25">
      <c r="A13" s="108"/>
      <c r="B13" s="171" t="s">
        <v>909</v>
      </c>
      <c r="C13" s="171"/>
      <c r="D13" s="171"/>
      <c r="E13" s="171"/>
      <c r="F13" s="171"/>
      <c r="G13" s="171"/>
      <c r="H13" s="171"/>
      <c r="I13" s="171"/>
      <c r="J13" s="171"/>
      <c r="K13" s="108"/>
    </row>
    <row r="14" spans="1:11" s="34" customFormat="1" hidden="1" outlineLevel="1" x14ac:dyDescent="0.25">
      <c r="A14" s="108"/>
      <c r="B14" s="171"/>
      <c r="C14" s="171"/>
      <c r="D14" s="171"/>
      <c r="E14" s="171"/>
      <c r="F14" s="171"/>
      <c r="G14" s="171"/>
      <c r="H14" s="171"/>
      <c r="I14" s="171"/>
      <c r="J14" s="171"/>
      <c r="K14" s="108"/>
    </row>
    <row r="15" spans="1:11" s="34" customFormat="1" hidden="1" outlineLevel="1" x14ac:dyDescent="0.25">
      <c r="A15" s="108"/>
      <c r="B15" s="171"/>
      <c r="C15" s="171"/>
      <c r="D15" s="171"/>
      <c r="E15" s="171"/>
      <c r="F15" s="171"/>
      <c r="G15" s="171"/>
      <c r="H15" s="171"/>
      <c r="I15" s="171"/>
      <c r="J15" s="171"/>
      <c r="K15" s="108"/>
    </row>
    <row r="16" spans="1:11" s="34" customFormat="1" hidden="1" outlineLevel="1" x14ac:dyDescent="0.25">
      <c r="A16" s="108"/>
      <c r="B16" s="171"/>
      <c r="C16" s="171"/>
      <c r="D16" s="171"/>
      <c r="E16" s="171"/>
      <c r="F16" s="171"/>
      <c r="G16" s="171"/>
      <c r="H16" s="171"/>
      <c r="I16" s="171"/>
      <c r="J16" s="171"/>
      <c r="K16" s="108"/>
    </row>
    <row r="17" spans="1:11" s="34" customFormat="1" hidden="1" outlineLevel="1" x14ac:dyDescent="0.25">
      <c r="A17" s="108"/>
      <c r="B17" s="171"/>
      <c r="C17" s="171"/>
      <c r="D17" s="171"/>
      <c r="E17" s="171"/>
      <c r="F17" s="171"/>
      <c r="G17" s="171"/>
      <c r="H17" s="171"/>
      <c r="I17" s="171"/>
      <c r="J17" s="171"/>
      <c r="K17" s="108"/>
    </row>
    <row r="18" spans="1:11" s="34" customFormat="1" hidden="1" outlineLevel="1" x14ac:dyDescent="0.25">
      <c r="A18" s="108"/>
      <c r="B18" s="173" t="s">
        <v>781</v>
      </c>
      <c r="C18" s="173"/>
      <c r="D18" s="173"/>
      <c r="E18" s="37"/>
      <c r="F18" s="37"/>
      <c r="G18" s="37"/>
      <c r="H18" s="37"/>
      <c r="I18" s="37"/>
      <c r="J18" s="37"/>
      <c r="K18" s="108"/>
    </row>
    <row r="19" spans="1:11" s="34" customFormat="1" hidden="1" outlineLevel="1" x14ac:dyDescent="0.25">
      <c r="A19" s="108"/>
      <c r="K19" s="108"/>
    </row>
    <row r="20" spans="1:11" s="34" customFormat="1" collapsed="1" x14ac:dyDescent="0.25">
      <c r="A20" s="108"/>
      <c r="K20" s="108"/>
    </row>
    <row r="21" spans="1:11" s="34" customFormat="1" x14ac:dyDescent="0.25">
      <c r="A21" s="108"/>
      <c r="B21" s="167" t="s">
        <v>718</v>
      </c>
      <c r="C21" s="168"/>
      <c r="D21" s="168"/>
      <c r="E21" s="168"/>
      <c r="F21" s="168"/>
      <c r="G21" s="168"/>
      <c r="H21" s="168"/>
      <c r="I21" s="168"/>
      <c r="J21" s="168"/>
      <c r="K21" s="108"/>
    </row>
    <row r="22" spans="1:11" s="34" customFormat="1" hidden="1" outlineLevel="1" x14ac:dyDescent="0.25">
      <c r="A22" s="108"/>
      <c r="K22" s="108"/>
    </row>
    <row r="23" spans="1:11" ht="12.75" hidden="1" outlineLevel="1" x14ac:dyDescent="0.2">
      <c r="A23" s="109"/>
      <c r="B23" s="52" t="s">
        <v>864</v>
      </c>
      <c r="K23" s="109"/>
    </row>
    <row r="24" spans="1:11" ht="15" hidden="1" customHeight="1" outlineLevel="1" x14ac:dyDescent="0.2">
      <c r="A24" s="109"/>
      <c r="B24" s="211" t="s">
        <v>910</v>
      </c>
      <c r="C24" s="211"/>
      <c r="D24" s="211"/>
      <c r="E24" s="211"/>
      <c r="F24" s="211"/>
      <c r="G24" s="211"/>
      <c r="H24" s="211"/>
      <c r="I24" s="211"/>
      <c r="J24" s="211"/>
      <c r="K24" s="109"/>
    </row>
    <row r="25" spans="1:11" ht="12.75" hidden="1" outlineLevel="1" x14ac:dyDescent="0.2">
      <c r="A25" s="109"/>
      <c r="B25" s="211"/>
      <c r="C25" s="211"/>
      <c r="D25" s="211"/>
      <c r="E25" s="211"/>
      <c r="F25" s="211"/>
      <c r="G25" s="211"/>
      <c r="H25" s="211"/>
      <c r="I25" s="211"/>
      <c r="J25" s="211"/>
      <c r="K25" s="109"/>
    </row>
    <row r="26" spans="1:11" ht="12.75" hidden="1" outlineLevel="1" x14ac:dyDescent="0.2">
      <c r="A26" s="109"/>
      <c r="B26" s="211"/>
      <c r="C26" s="211"/>
      <c r="D26" s="211"/>
      <c r="E26" s="211"/>
      <c r="F26" s="211"/>
      <c r="G26" s="211"/>
      <c r="H26" s="211"/>
      <c r="I26" s="211"/>
      <c r="J26" s="211"/>
      <c r="K26" s="109"/>
    </row>
    <row r="27" spans="1:11" ht="12.75" hidden="1" outlineLevel="1" x14ac:dyDescent="0.2">
      <c r="A27" s="109"/>
      <c r="B27" s="211"/>
      <c r="C27" s="211"/>
      <c r="D27" s="211"/>
      <c r="E27" s="211"/>
      <c r="F27" s="211"/>
      <c r="G27" s="211"/>
      <c r="H27" s="211"/>
      <c r="I27" s="211"/>
      <c r="J27" s="211"/>
      <c r="K27" s="109"/>
    </row>
    <row r="28" spans="1:11" ht="12.75" hidden="1" outlineLevel="1" x14ac:dyDescent="0.2">
      <c r="A28" s="109"/>
      <c r="B28" s="211"/>
      <c r="C28" s="211"/>
      <c r="D28" s="211"/>
      <c r="E28" s="211"/>
      <c r="F28" s="211"/>
      <c r="G28" s="211"/>
      <c r="H28" s="211"/>
      <c r="I28" s="211"/>
      <c r="J28" s="211"/>
      <c r="K28" s="109"/>
    </row>
    <row r="29" spans="1:11" ht="12.75" hidden="1" outlineLevel="1" x14ac:dyDescent="0.2">
      <c r="A29" s="109"/>
      <c r="B29" s="211"/>
      <c r="C29" s="211"/>
      <c r="D29" s="211"/>
      <c r="E29" s="211"/>
      <c r="F29" s="211"/>
      <c r="G29" s="211"/>
      <c r="H29" s="211"/>
      <c r="I29" s="211"/>
      <c r="J29" s="211"/>
      <c r="K29" s="109"/>
    </row>
    <row r="30" spans="1:11" ht="12.75" hidden="1" outlineLevel="1" x14ac:dyDescent="0.2">
      <c r="A30" s="109"/>
      <c r="B30" s="211"/>
      <c r="C30" s="211"/>
      <c r="D30" s="211"/>
      <c r="E30" s="211"/>
      <c r="F30" s="211"/>
      <c r="G30" s="211"/>
      <c r="H30" s="211"/>
      <c r="I30" s="211"/>
      <c r="J30" s="211"/>
      <c r="K30" s="109"/>
    </row>
    <row r="31" spans="1:11" ht="12.75" hidden="1" outlineLevel="1" x14ac:dyDescent="0.2">
      <c r="A31" s="109"/>
      <c r="B31" s="211"/>
      <c r="C31" s="211"/>
      <c r="D31" s="211"/>
      <c r="E31" s="211"/>
      <c r="F31" s="211"/>
      <c r="G31" s="211"/>
      <c r="H31" s="211"/>
      <c r="I31" s="211"/>
      <c r="J31" s="211"/>
      <c r="K31" s="109"/>
    </row>
    <row r="32" spans="1:11" ht="12.75" hidden="1" outlineLevel="1" x14ac:dyDescent="0.2">
      <c r="A32" s="109"/>
      <c r="B32" s="211"/>
      <c r="C32" s="211"/>
      <c r="D32" s="211"/>
      <c r="E32" s="211"/>
      <c r="F32" s="211"/>
      <c r="G32" s="211"/>
      <c r="H32" s="211"/>
      <c r="I32" s="211"/>
      <c r="J32" s="211"/>
      <c r="K32" s="109"/>
    </row>
    <row r="33" spans="1:11" ht="12.75" hidden="1" outlineLevel="1" x14ac:dyDescent="0.2">
      <c r="A33" s="109"/>
      <c r="B33" s="211"/>
      <c r="C33" s="211"/>
      <c r="D33" s="211"/>
      <c r="E33" s="211"/>
      <c r="F33" s="211"/>
      <c r="G33" s="211"/>
      <c r="H33" s="211"/>
      <c r="I33" s="211"/>
      <c r="J33" s="211"/>
      <c r="K33" s="109"/>
    </row>
    <row r="34" spans="1:11" ht="12.75" hidden="1" outlineLevel="1" x14ac:dyDescent="0.2">
      <c r="A34" s="109"/>
      <c r="B34" s="211"/>
      <c r="C34" s="211"/>
      <c r="D34" s="211"/>
      <c r="E34" s="211"/>
      <c r="F34" s="211"/>
      <c r="G34" s="211"/>
      <c r="H34" s="211"/>
      <c r="I34" s="211"/>
      <c r="J34" s="211"/>
      <c r="K34" s="109"/>
    </row>
    <row r="35" spans="1:11" ht="12.75" hidden="1" outlineLevel="1" x14ac:dyDescent="0.2">
      <c r="A35" s="109"/>
      <c r="B35" s="52"/>
      <c r="K35" s="109"/>
    </row>
    <row r="36" spans="1:11" ht="12.75" hidden="1" outlineLevel="1" x14ac:dyDescent="0.2">
      <c r="A36" s="109"/>
      <c r="B36" s="106" t="s">
        <v>869</v>
      </c>
      <c r="K36" s="109"/>
    </row>
    <row r="37" spans="1:11" ht="12.75" hidden="1" outlineLevel="1" x14ac:dyDescent="0.2">
      <c r="A37" s="109"/>
      <c r="B37" s="110" t="s">
        <v>868</v>
      </c>
      <c r="K37" s="109"/>
    </row>
    <row r="38" spans="1:11" ht="12.75" hidden="1" outlineLevel="1" x14ac:dyDescent="0.2">
      <c r="A38" s="109"/>
      <c r="B38" s="97" t="s">
        <v>867</v>
      </c>
      <c r="K38" s="109"/>
    </row>
    <row r="39" spans="1:11" ht="12.75" hidden="1" outlineLevel="1" x14ac:dyDescent="0.2">
      <c r="A39" s="109"/>
      <c r="B39" s="97" t="s">
        <v>866</v>
      </c>
      <c r="K39" s="109"/>
    </row>
    <row r="40" spans="1:11" ht="12.75" hidden="1" outlineLevel="1" x14ac:dyDescent="0.2">
      <c r="A40" s="109"/>
      <c r="B40" s="97" t="s">
        <v>865</v>
      </c>
      <c r="K40" s="109"/>
    </row>
    <row r="41" spans="1:11" ht="12.75" hidden="1" outlineLevel="1" x14ac:dyDescent="0.2">
      <c r="A41" s="109"/>
      <c r="B41" s="52"/>
      <c r="K41" s="109"/>
    </row>
    <row r="42" spans="1:11" ht="12.75" hidden="1" outlineLevel="1" x14ac:dyDescent="0.2">
      <c r="A42" s="109"/>
      <c r="B42" s="52"/>
      <c r="K42" s="109"/>
    </row>
    <row r="43" spans="1:11" ht="12.75" hidden="1" outlineLevel="1" x14ac:dyDescent="0.2">
      <c r="A43" s="109"/>
      <c r="B43" s="52" t="s">
        <v>870</v>
      </c>
      <c r="K43" s="109"/>
    </row>
    <row r="44" spans="1:11" ht="15" hidden="1" customHeight="1" outlineLevel="1" x14ac:dyDescent="0.2">
      <c r="A44" s="109"/>
      <c r="B44" s="211" t="s">
        <v>871</v>
      </c>
      <c r="C44" s="211"/>
      <c r="D44" s="211"/>
      <c r="E44" s="211"/>
      <c r="F44" s="211"/>
      <c r="G44" s="211"/>
      <c r="H44" s="211"/>
      <c r="I44" s="211"/>
      <c r="J44" s="211"/>
      <c r="K44" s="109"/>
    </row>
    <row r="45" spans="1:11" ht="12.75" hidden="1" outlineLevel="1" x14ac:dyDescent="0.2">
      <c r="A45" s="109"/>
      <c r="B45" s="211"/>
      <c r="C45" s="211"/>
      <c r="D45" s="211"/>
      <c r="E45" s="211"/>
      <c r="F45" s="211"/>
      <c r="G45" s="211"/>
      <c r="H45" s="211"/>
      <c r="I45" s="211"/>
      <c r="J45" s="211"/>
      <c r="K45" s="109"/>
    </row>
    <row r="46" spans="1:11" ht="12.75" hidden="1" outlineLevel="1" x14ac:dyDescent="0.2">
      <c r="A46" s="109"/>
      <c r="B46" s="211"/>
      <c r="C46" s="211"/>
      <c r="D46" s="211"/>
      <c r="E46" s="211"/>
      <c r="F46" s="211"/>
      <c r="G46" s="211"/>
      <c r="H46" s="211"/>
      <c r="I46" s="211"/>
      <c r="J46" s="211"/>
      <c r="K46" s="109"/>
    </row>
    <row r="47" spans="1:11" ht="12.75" hidden="1" outlineLevel="1" x14ac:dyDescent="0.2">
      <c r="A47" s="109"/>
      <c r="B47" s="211"/>
      <c r="C47" s="211"/>
      <c r="D47" s="211"/>
      <c r="E47" s="211"/>
      <c r="F47" s="211"/>
      <c r="G47" s="211"/>
      <c r="H47" s="211"/>
      <c r="I47" s="211"/>
      <c r="J47" s="211"/>
      <c r="K47" s="109"/>
    </row>
    <row r="48" spans="1:11" ht="12.75" hidden="1" outlineLevel="1" x14ac:dyDescent="0.2">
      <c r="A48" s="109"/>
      <c r="B48" s="211"/>
      <c r="C48" s="211"/>
      <c r="D48" s="211"/>
      <c r="E48" s="211"/>
      <c r="F48" s="211"/>
      <c r="G48" s="211"/>
      <c r="H48" s="211"/>
      <c r="I48" s="211"/>
      <c r="J48" s="211"/>
      <c r="K48" s="109"/>
    </row>
    <row r="49" spans="1:11" ht="12.75" hidden="1" outlineLevel="1" x14ac:dyDescent="0.2">
      <c r="A49" s="109"/>
      <c r="B49" s="211"/>
      <c r="C49" s="211"/>
      <c r="D49" s="211"/>
      <c r="E49" s="211"/>
      <c r="F49" s="211"/>
      <c r="G49" s="211"/>
      <c r="H49" s="211"/>
      <c r="I49" s="211"/>
      <c r="J49" s="211"/>
      <c r="K49" s="109"/>
    </row>
    <row r="50" spans="1:11" ht="12.75" hidden="1" outlineLevel="1" x14ac:dyDescent="0.2">
      <c r="A50" s="109"/>
      <c r="B50" s="211"/>
      <c r="C50" s="211"/>
      <c r="D50" s="211"/>
      <c r="E50" s="211"/>
      <c r="F50" s="211"/>
      <c r="G50" s="211"/>
      <c r="H50" s="211"/>
      <c r="I50" s="211"/>
      <c r="J50" s="211"/>
      <c r="K50" s="109"/>
    </row>
    <row r="51" spans="1:11" ht="12.75" hidden="1" outlineLevel="1" x14ac:dyDescent="0.2">
      <c r="A51" s="109"/>
      <c r="B51" s="211"/>
      <c r="C51" s="211"/>
      <c r="D51" s="211"/>
      <c r="E51" s="211"/>
      <c r="F51" s="211"/>
      <c r="G51" s="211"/>
      <c r="H51" s="211"/>
      <c r="I51" s="211"/>
      <c r="J51" s="211"/>
      <c r="K51" s="109"/>
    </row>
    <row r="52" spans="1:11" ht="12.75" hidden="1" outlineLevel="1" x14ac:dyDescent="0.2">
      <c r="A52" s="109"/>
      <c r="B52" s="211"/>
      <c r="C52" s="211"/>
      <c r="D52" s="211"/>
      <c r="E52" s="211"/>
      <c r="F52" s="211"/>
      <c r="G52" s="211"/>
      <c r="H52" s="211"/>
      <c r="I52" s="211"/>
      <c r="J52" s="211"/>
      <c r="K52" s="109"/>
    </row>
    <row r="53" spans="1:11" ht="12.75" hidden="1" outlineLevel="1" x14ac:dyDescent="0.2">
      <c r="A53" s="109"/>
      <c r="B53" s="211"/>
      <c r="C53" s="211"/>
      <c r="D53" s="211"/>
      <c r="E53" s="211"/>
      <c r="F53" s="211"/>
      <c r="G53" s="211"/>
      <c r="H53" s="211"/>
      <c r="I53" s="211"/>
      <c r="J53" s="211"/>
      <c r="K53" s="109"/>
    </row>
    <row r="54" spans="1:11" ht="12.75" hidden="1" outlineLevel="1" x14ac:dyDescent="0.2">
      <c r="A54" s="109"/>
      <c r="B54" s="211"/>
      <c r="C54" s="211"/>
      <c r="D54" s="211"/>
      <c r="E54" s="211"/>
      <c r="F54" s="211"/>
      <c r="G54" s="211"/>
      <c r="H54" s="211"/>
      <c r="I54" s="211"/>
      <c r="J54" s="211"/>
      <c r="K54" s="109"/>
    </row>
    <row r="55" spans="1:11" ht="12.75" hidden="1" outlineLevel="1" x14ac:dyDescent="0.2">
      <c r="A55" s="109"/>
      <c r="B55" s="211"/>
      <c r="C55" s="211"/>
      <c r="D55" s="211"/>
      <c r="E55" s="211"/>
      <c r="F55" s="211"/>
      <c r="G55" s="211"/>
      <c r="H55" s="211"/>
      <c r="I55" s="211"/>
      <c r="J55" s="211"/>
      <c r="K55" s="109"/>
    </row>
    <row r="56" spans="1:11" s="34" customFormat="1" hidden="1" outlineLevel="1" x14ac:dyDescent="0.25">
      <c r="A56" s="108"/>
      <c r="B56" s="122"/>
      <c r="K56" s="108"/>
    </row>
    <row r="57" spans="1:11" s="34" customFormat="1" collapsed="1" x14ac:dyDescent="0.25">
      <c r="A57" s="108"/>
      <c r="B57" s="122"/>
      <c r="K57" s="108"/>
    </row>
    <row r="58" spans="1:11" s="34" customFormat="1" x14ac:dyDescent="0.25">
      <c r="A58" s="108"/>
      <c r="B58" s="167" t="s">
        <v>801</v>
      </c>
      <c r="C58" s="168"/>
      <c r="D58" s="168"/>
      <c r="E58" s="168"/>
      <c r="F58" s="168"/>
      <c r="G58" s="168"/>
      <c r="H58" s="168"/>
      <c r="I58" s="168"/>
      <c r="J58" s="168"/>
      <c r="K58" s="108"/>
    </row>
    <row r="59" spans="1:11" s="34" customFormat="1" hidden="1" outlineLevel="1" x14ac:dyDescent="0.25">
      <c r="A59" s="108"/>
      <c r="B59" s="122"/>
      <c r="K59" s="108"/>
    </row>
    <row r="60" spans="1:11" ht="12.75" hidden="1" outlineLevel="1" x14ac:dyDescent="0.2">
      <c r="A60" s="109"/>
      <c r="B60" s="52" t="s">
        <v>872</v>
      </c>
      <c r="K60" s="109"/>
    </row>
    <row r="61" spans="1:11" ht="12.75" hidden="1" outlineLevel="1" x14ac:dyDescent="0.2">
      <c r="A61" s="109"/>
      <c r="B61" s="52" t="s">
        <v>873</v>
      </c>
      <c r="K61" s="109"/>
    </row>
    <row r="62" spans="1:11" ht="12.75" hidden="1" outlineLevel="1" x14ac:dyDescent="0.2">
      <c r="A62" s="109"/>
      <c r="B62" s="211" t="s">
        <v>911</v>
      </c>
      <c r="C62" s="211"/>
      <c r="D62" s="211"/>
      <c r="E62" s="211"/>
      <c r="F62" s="211"/>
      <c r="G62" s="211"/>
      <c r="H62" s="211"/>
      <c r="I62" s="211"/>
      <c r="J62" s="211"/>
      <c r="K62" s="109"/>
    </row>
    <row r="63" spans="1:11" ht="12.75" hidden="1" outlineLevel="1" x14ac:dyDescent="0.2">
      <c r="A63" s="109"/>
      <c r="B63" s="211"/>
      <c r="C63" s="211"/>
      <c r="D63" s="211"/>
      <c r="E63" s="211"/>
      <c r="F63" s="211"/>
      <c r="G63" s="211"/>
      <c r="H63" s="211"/>
      <c r="I63" s="211"/>
      <c r="J63" s="211"/>
      <c r="K63" s="109"/>
    </row>
    <row r="64" spans="1:11" ht="12.75" hidden="1" outlineLevel="1" x14ac:dyDescent="0.2">
      <c r="A64" s="109"/>
      <c r="B64" s="211"/>
      <c r="C64" s="211"/>
      <c r="D64" s="211"/>
      <c r="E64" s="211"/>
      <c r="F64" s="211"/>
      <c r="G64" s="211"/>
      <c r="H64" s="211"/>
      <c r="I64" s="211"/>
      <c r="J64" s="211"/>
      <c r="K64" s="109"/>
    </row>
    <row r="65" spans="1:11" ht="12.75" hidden="1" outlineLevel="1" x14ac:dyDescent="0.2">
      <c r="A65" s="109"/>
      <c r="B65" s="211"/>
      <c r="C65" s="211"/>
      <c r="D65" s="211"/>
      <c r="E65" s="211"/>
      <c r="F65" s="211"/>
      <c r="G65" s="211"/>
      <c r="H65" s="211"/>
      <c r="I65" s="211"/>
      <c r="J65" s="211"/>
      <c r="K65" s="109"/>
    </row>
    <row r="66" spans="1:11" ht="12.75" hidden="1" outlineLevel="1" x14ac:dyDescent="0.2">
      <c r="A66" s="109"/>
      <c r="B66" s="211"/>
      <c r="C66" s="211"/>
      <c r="D66" s="211"/>
      <c r="E66" s="211"/>
      <c r="F66" s="211"/>
      <c r="G66" s="211"/>
      <c r="H66" s="211"/>
      <c r="I66" s="211"/>
      <c r="J66" s="211"/>
      <c r="K66" s="109"/>
    </row>
    <row r="67" spans="1:11" ht="12.75" hidden="1" outlineLevel="1" x14ac:dyDescent="0.2">
      <c r="A67" s="109"/>
      <c r="B67" s="211"/>
      <c r="C67" s="211"/>
      <c r="D67" s="211"/>
      <c r="E67" s="211"/>
      <c r="F67" s="211"/>
      <c r="G67" s="211"/>
      <c r="H67" s="211"/>
      <c r="I67" s="211"/>
      <c r="J67" s="211"/>
      <c r="K67" s="109"/>
    </row>
    <row r="68" spans="1:11" ht="12.75" hidden="1" outlineLevel="1" x14ac:dyDescent="0.2">
      <c r="A68" s="109"/>
      <c r="B68" s="211"/>
      <c r="C68" s="211"/>
      <c r="D68" s="211"/>
      <c r="E68" s="211"/>
      <c r="F68" s="211"/>
      <c r="G68" s="211"/>
      <c r="H68" s="211"/>
      <c r="I68" s="211"/>
      <c r="J68" s="211"/>
      <c r="K68" s="109"/>
    </row>
    <row r="69" spans="1:11" ht="12.75" hidden="1" outlineLevel="1" x14ac:dyDescent="0.2">
      <c r="A69" s="109"/>
      <c r="B69" s="211"/>
      <c r="C69" s="211"/>
      <c r="D69" s="211"/>
      <c r="E69" s="211"/>
      <c r="F69" s="211"/>
      <c r="G69" s="211"/>
      <c r="H69" s="211"/>
      <c r="I69" s="211"/>
      <c r="J69" s="211"/>
      <c r="K69" s="109"/>
    </row>
    <row r="70" spans="1:11" ht="12.75" hidden="1" outlineLevel="1" x14ac:dyDescent="0.2">
      <c r="A70" s="109"/>
      <c r="B70" s="211"/>
      <c r="C70" s="211"/>
      <c r="D70" s="211"/>
      <c r="E70" s="211"/>
      <c r="F70" s="211"/>
      <c r="G70" s="211"/>
      <c r="H70" s="211"/>
      <c r="I70" s="211"/>
      <c r="J70" s="211"/>
      <c r="K70" s="109"/>
    </row>
    <row r="71" spans="1:11" ht="12.75" hidden="1" outlineLevel="1" x14ac:dyDescent="0.2">
      <c r="A71" s="109"/>
      <c r="B71" s="211"/>
      <c r="C71" s="211"/>
      <c r="D71" s="211"/>
      <c r="E71" s="211"/>
      <c r="F71" s="211"/>
      <c r="G71" s="211"/>
      <c r="H71" s="211"/>
      <c r="I71" s="211"/>
      <c r="J71" s="211"/>
      <c r="K71" s="109"/>
    </row>
    <row r="72" spans="1:11" ht="12.75" hidden="1" outlineLevel="1" x14ac:dyDescent="0.2">
      <c r="A72" s="109"/>
      <c r="B72" s="211"/>
      <c r="C72" s="211"/>
      <c r="D72" s="211"/>
      <c r="E72" s="211"/>
      <c r="F72" s="211"/>
      <c r="G72" s="211"/>
      <c r="H72" s="211"/>
      <c r="I72" s="211"/>
      <c r="J72" s="211"/>
      <c r="K72" s="109"/>
    </row>
    <row r="73" spans="1:11" ht="12.75" hidden="1" outlineLevel="1" x14ac:dyDescent="0.2">
      <c r="A73" s="109"/>
      <c r="B73" s="211"/>
      <c r="C73" s="211"/>
      <c r="D73" s="211"/>
      <c r="E73" s="211"/>
      <c r="F73" s="211"/>
      <c r="G73" s="211"/>
      <c r="H73" s="211"/>
      <c r="I73" s="211"/>
      <c r="J73" s="211"/>
      <c r="K73" s="109"/>
    </row>
    <row r="74" spans="1:11" ht="12.75" hidden="1" outlineLevel="1" x14ac:dyDescent="0.2">
      <c r="A74" s="109"/>
      <c r="B74" s="211"/>
      <c r="C74" s="211"/>
      <c r="D74" s="211"/>
      <c r="E74" s="211"/>
      <c r="F74" s="211"/>
      <c r="G74" s="211"/>
      <c r="H74" s="211"/>
      <c r="I74" s="211"/>
      <c r="J74" s="211"/>
      <c r="K74" s="109"/>
    </row>
    <row r="75" spans="1:11" ht="12.75" hidden="1" outlineLevel="1" x14ac:dyDescent="0.2">
      <c r="A75" s="109"/>
      <c r="B75" s="211"/>
      <c r="C75" s="211"/>
      <c r="D75" s="211"/>
      <c r="E75" s="211"/>
      <c r="F75" s="211"/>
      <c r="G75" s="211"/>
      <c r="H75" s="211"/>
      <c r="I75" s="211"/>
      <c r="J75" s="211"/>
      <c r="K75" s="109"/>
    </row>
    <row r="76" spans="1:11" ht="12.75" hidden="1" outlineLevel="1" x14ac:dyDescent="0.2">
      <c r="A76" s="109"/>
      <c r="B76" s="211"/>
      <c r="C76" s="211"/>
      <c r="D76" s="211"/>
      <c r="E76" s="211"/>
      <c r="F76" s="211"/>
      <c r="G76" s="211"/>
      <c r="H76" s="211"/>
      <c r="I76" s="211"/>
      <c r="J76" s="211"/>
      <c r="K76" s="109"/>
    </row>
    <row r="77" spans="1:11" ht="12.75" hidden="1" outlineLevel="1" x14ac:dyDescent="0.2">
      <c r="A77" s="109"/>
      <c r="B77" s="52"/>
      <c r="K77" s="109"/>
    </row>
    <row r="78" spans="1:11" ht="25.5" hidden="1" outlineLevel="1" x14ac:dyDescent="0.2">
      <c r="A78" s="109"/>
      <c r="B78" s="47" t="s">
        <v>882</v>
      </c>
      <c r="C78" s="47">
        <v>2021</v>
      </c>
      <c r="D78" s="47">
        <v>2020</v>
      </c>
      <c r="E78" s="111"/>
      <c r="F78" s="111"/>
      <c r="G78" s="111"/>
      <c r="H78" s="111"/>
      <c r="I78" s="111"/>
      <c r="J78" s="111"/>
      <c r="K78" s="109"/>
    </row>
    <row r="79" spans="1:11" ht="15" hidden="1" customHeight="1" outlineLevel="1" x14ac:dyDescent="0.2">
      <c r="A79" s="109"/>
      <c r="B79" s="210" t="s">
        <v>874</v>
      </c>
      <c r="C79" s="210"/>
      <c r="D79" s="210"/>
      <c r="E79" s="111"/>
      <c r="F79" s="111"/>
      <c r="G79" s="111"/>
      <c r="H79" s="111"/>
      <c r="I79" s="111"/>
      <c r="J79" s="111"/>
      <c r="K79" s="109"/>
    </row>
    <row r="80" spans="1:11" ht="12.75" hidden="1" outlineLevel="1" x14ac:dyDescent="0.2">
      <c r="A80" s="109"/>
      <c r="B80" s="48" t="s">
        <v>876</v>
      </c>
      <c r="C80" s="48">
        <v>0</v>
      </c>
      <c r="D80" s="48">
        <v>0</v>
      </c>
      <c r="E80" s="111"/>
      <c r="F80" s="111"/>
      <c r="G80" s="111"/>
      <c r="H80" s="111"/>
      <c r="I80" s="111"/>
      <c r="J80" s="111"/>
      <c r="K80" s="109"/>
    </row>
    <row r="81" spans="1:11" ht="12.75" hidden="1" outlineLevel="1" x14ac:dyDescent="0.2">
      <c r="A81" s="109"/>
      <c r="B81" s="48" t="s">
        <v>877</v>
      </c>
      <c r="C81" s="90">
        <v>0</v>
      </c>
      <c r="D81" s="90">
        <v>0</v>
      </c>
      <c r="E81" s="111"/>
      <c r="F81" s="111"/>
      <c r="G81" s="111"/>
      <c r="H81" s="111"/>
      <c r="I81" s="111"/>
      <c r="J81" s="111"/>
      <c r="K81" s="109"/>
    </row>
    <row r="82" spans="1:11" ht="12.75" hidden="1" outlineLevel="1" x14ac:dyDescent="0.2">
      <c r="A82" s="109"/>
      <c r="B82" s="208" t="s">
        <v>878</v>
      </c>
      <c r="C82" s="208"/>
      <c r="D82" s="208"/>
      <c r="E82" s="111"/>
      <c r="F82" s="111"/>
      <c r="G82" s="111"/>
      <c r="H82" s="111"/>
      <c r="I82" s="111"/>
      <c r="J82" s="111"/>
      <c r="K82" s="109"/>
    </row>
    <row r="83" spans="1:11" ht="12.75" hidden="1" outlineLevel="1" x14ac:dyDescent="0.2">
      <c r="A83" s="109"/>
      <c r="B83" s="48" t="s">
        <v>879</v>
      </c>
      <c r="C83" s="48">
        <v>87</v>
      </c>
      <c r="D83" s="48">
        <v>121</v>
      </c>
      <c r="E83" s="111"/>
      <c r="F83" s="111"/>
      <c r="G83" s="111"/>
      <c r="H83" s="111"/>
      <c r="I83" s="111"/>
      <c r="J83" s="111"/>
      <c r="K83" s="109"/>
    </row>
    <row r="84" spans="1:11" ht="12.75" hidden="1" outlineLevel="1" x14ac:dyDescent="0.2">
      <c r="A84" s="109"/>
      <c r="B84" s="48" t="s">
        <v>880</v>
      </c>
      <c r="C84" s="90">
        <f>C83/126</f>
        <v>0.69047619047619047</v>
      </c>
      <c r="D84" s="90">
        <v>1</v>
      </c>
      <c r="E84" s="111"/>
      <c r="F84" s="111"/>
      <c r="G84" s="111"/>
      <c r="H84" s="111"/>
      <c r="I84" s="111"/>
      <c r="J84" s="111"/>
      <c r="K84" s="109"/>
    </row>
    <row r="85" spans="1:11" ht="12.75" hidden="1" outlineLevel="1" x14ac:dyDescent="0.2">
      <c r="A85" s="109"/>
      <c r="B85" s="48" t="s">
        <v>881</v>
      </c>
      <c r="C85" s="48">
        <v>1</v>
      </c>
      <c r="D85" s="48">
        <v>2</v>
      </c>
      <c r="E85" s="111"/>
      <c r="F85" s="111"/>
      <c r="G85" s="111"/>
      <c r="H85" s="111"/>
      <c r="I85" s="111"/>
      <c r="J85" s="111"/>
      <c r="K85" s="109"/>
    </row>
    <row r="86" spans="1:11" ht="12.75" hidden="1" outlineLevel="1" x14ac:dyDescent="0.2">
      <c r="A86" s="109"/>
      <c r="B86" s="48" t="s">
        <v>952</v>
      </c>
      <c r="C86" s="90">
        <v>0.5</v>
      </c>
      <c r="D86" s="90">
        <v>1</v>
      </c>
      <c r="E86" s="111"/>
      <c r="F86" s="111"/>
      <c r="G86" s="111"/>
      <c r="H86" s="111"/>
      <c r="I86" s="111"/>
      <c r="J86" s="111"/>
      <c r="K86" s="109"/>
    </row>
    <row r="87" spans="1:11" ht="12.75" hidden="1" outlineLevel="1" x14ac:dyDescent="0.2">
      <c r="A87" s="109"/>
      <c r="B87" s="208" t="s">
        <v>454</v>
      </c>
      <c r="C87" s="208"/>
      <c r="D87" s="208"/>
      <c r="E87" s="111"/>
      <c r="F87" s="111"/>
      <c r="G87" s="111"/>
      <c r="H87" s="111"/>
      <c r="I87" s="111"/>
      <c r="J87" s="111"/>
      <c r="K87" s="109"/>
    </row>
    <row r="88" spans="1:11" ht="12.75" hidden="1" outlineLevel="1" x14ac:dyDescent="0.2">
      <c r="A88" s="109"/>
      <c r="B88" s="48" t="s">
        <v>883</v>
      </c>
      <c r="C88" s="48">
        <v>3</v>
      </c>
      <c r="D88" s="48">
        <v>3</v>
      </c>
      <c r="E88" s="111"/>
      <c r="F88" s="111"/>
      <c r="G88" s="111"/>
      <c r="H88" s="111"/>
      <c r="I88" s="111"/>
      <c r="J88" s="111"/>
      <c r="K88" s="109"/>
    </row>
    <row r="89" spans="1:11" ht="12.75" hidden="1" outlineLevel="1" x14ac:dyDescent="0.2">
      <c r="A89" s="109"/>
      <c r="B89" s="48" t="s">
        <v>884</v>
      </c>
      <c r="C89" s="90">
        <v>0.66700000000000004</v>
      </c>
      <c r="D89" s="90">
        <v>1</v>
      </c>
      <c r="E89" s="111"/>
      <c r="F89" s="111"/>
      <c r="G89" s="111"/>
      <c r="H89" s="111"/>
      <c r="I89" s="111"/>
      <c r="J89" s="111"/>
      <c r="K89" s="109"/>
    </row>
    <row r="90" spans="1:11" ht="12.75" hidden="1" outlineLevel="1" x14ac:dyDescent="0.2">
      <c r="A90" s="109"/>
      <c r="B90" s="208" t="s">
        <v>885</v>
      </c>
      <c r="C90" s="208"/>
      <c r="D90" s="208"/>
      <c r="E90" s="111"/>
      <c r="F90" s="111"/>
      <c r="G90" s="111"/>
      <c r="H90" s="111"/>
      <c r="I90" s="111"/>
      <c r="J90" s="111"/>
      <c r="K90" s="109"/>
    </row>
    <row r="91" spans="1:11" ht="12.75" hidden="1" outlineLevel="1" x14ac:dyDescent="0.2">
      <c r="A91" s="109"/>
      <c r="B91" s="48" t="s">
        <v>886</v>
      </c>
      <c r="C91" s="112">
        <v>29</v>
      </c>
      <c r="D91" s="48">
        <v>35</v>
      </c>
      <c r="E91" s="111"/>
      <c r="F91" s="111"/>
      <c r="G91" s="111"/>
      <c r="H91" s="111"/>
      <c r="I91" s="111"/>
      <c r="J91" s="111"/>
      <c r="K91" s="109"/>
    </row>
    <row r="92" spans="1:11" ht="12.75" hidden="1" outlineLevel="1" x14ac:dyDescent="0.2">
      <c r="A92" s="109"/>
      <c r="B92" s="48" t="s">
        <v>887</v>
      </c>
      <c r="C92" s="90">
        <f>29/39</f>
        <v>0.74358974358974361</v>
      </c>
      <c r="D92" s="90">
        <v>1</v>
      </c>
      <c r="E92" s="111"/>
      <c r="F92" s="111"/>
      <c r="G92" s="111"/>
      <c r="H92" s="111"/>
      <c r="I92" s="111"/>
      <c r="J92" s="111"/>
      <c r="K92" s="109"/>
    </row>
    <row r="93" spans="1:11" ht="12.75" hidden="1" outlineLevel="1" x14ac:dyDescent="0.2">
      <c r="A93" s="109"/>
      <c r="B93" s="208" t="s">
        <v>456</v>
      </c>
      <c r="C93" s="208"/>
      <c r="D93" s="208"/>
      <c r="E93" s="111"/>
      <c r="F93" s="111"/>
      <c r="G93" s="111"/>
      <c r="H93" s="111"/>
      <c r="I93" s="111"/>
      <c r="J93" s="111"/>
      <c r="K93" s="109"/>
    </row>
    <row r="94" spans="1:11" ht="12.75" hidden="1" outlineLevel="1" x14ac:dyDescent="0.2">
      <c r="A94" s="109"/>
      <c r="B94" s="48" t="s">
        <v>888</v>
      </c>
      <c r="C94" s="112">
        <v>22</v>
      </c>
      <c r="D94" s="48">
        <v>37</v>
      </c>
      <c r="E94" s="111"/>
      <c r="F94" s="111"/>
      <c r="G94" s="111"/>
      <c r="H94" s="111"/>
      <c r="I94" s="111"/>
      <c r="J94" s="111"/>
      <c r="K94" s="109"/>
    </row>
    <row r="95" spans="1:11" ht="12.75" hidden="1" outlineLevel="1" x14ac:dyDescent="0.2">
      <c r="A95" s="109"/>
      <c r="B95" s="48" t="s">
        <v>889</v>
      </c>
      <c r="C95" s="90">
        <f>22/33</f>
        <v>0.66666666666666663</v>
      </c>
      <c r="D95" s="90">
        <v>1</v>
      </c>
      <c r="E95" s="111"/>
      <c r="F95" s="111"/>
      <c r="G95" s="111"/>
      <c r="H95" s="111"/>
      <c r="I95" s="111"/>
      <c r="J95" s="111"/>
      <c r="K95" s="109"/>
    </row>
    <row r="96" spans="1:11" ht="12.75" hidden="1" outlineLevel="1" x14ac:dyDescent="0.2">
      <c r="A96" s="109"/>
      <c r="B96" s="208" t="s">
        <v>457</v>
      </c>
      <c r="C96" s="208"/>
      <c r="D96" s="208"/>
      <c r="E96" s="111"/>
      <c r="F96" s="111"/>
      <c r="G96" s="111"/>
      <c r="H96" s="111"/>
      <c r="I96" s="111"/>
      <c r="J96" s="111"/>
      <c r="K96" s="109"/>
    </row>
    <row r="97" spans="1:11" ht="12.75" hidden="1" outlineLevel="1" x14ac:dyDescent="0.2">
      <c r="A97" s="109"/>
      <c r="B97" s="48" t="s">
        <v>890</v>
      </c>
      <c r="C97" s="112">
        <v>34</v>
      </c>
      <c r="D97" s="48">
        <v>48</v>
      </c>
      <c r="E97" s="111"/>
      <c r="F97" s="111"/>
      <c r="G97" s="111"/>
      <c r="H97" s="111"/>
      <c r="I97" s="111"/>
      <c r="J97" s="111"/>
      <c r="K97" s="109"/>
    </row>
    <row r="98" spans="1:11" ht="12.75" hidden="1" outlineLevel="1" x14ac:dyDescent="0.2">
      <c r="A98" s="109"/>
      <c r="B98" s="48" t="s">
        <v>891</v>
      </c>
      <c r="C98" s="90">
        <f>34/53</f>
        <v>0.64150943396226412</v>
      </c>
      <c r="D98" s="90">
        <v>1</v>
      </c>
      <c r="E98" s="111"/>
      <c r="F98" s="111"/>
      <c r="G98" s="111"/>
      <c r="H98" s="111"/>
      <c r="I98" s="111"/>
      <c r="J98" s="111"/>
      <c r="K98" s="109"/>
    </row>
    <row r="99" spans="1:11" s="34" customFormat="1" hidden="1" outlineLevel="1" x14ac:dyDescent="0.25">
      <c r="A99" s="108"/>
      <c r="B99" s="122"/>
      <c r="K99" s="108"/>
    </row>
    <row r="100" spans="1:11" s="34" customFormat="1" collapsed="1" x14ac:dyDescent="0.25">
      <c r="A100" s="108"/>
      <c r="K100" s="108"/>
    </row>
    <row r="101" spans="1:11" s="34" customFormat="1" x14ac:dyDescent="0.25">
      <c r="A101" s="108"/>
      <c r="B101" s="167" t="s">
        <v>802</v>
      </c>
      <c r="C101" s="168"/>
      <c r="D101" s="168"/>
      <c r="E101" s="168"/>
      <c r="F101" s="168"/>
      <c r="G101" s="168"/>
      <c r="H101" s="168"/>
      <c r="I101" s="168"/>
      <c r="J101" s="168"/>
      <c r="K101" s="108"/>
    </row>
    <row r="102" spans="1:11" s="34" customFormat="1" hidden="1" outlineLevel="1" x14ac:dyDescent="0.25">
      <c r="A102" s="108"/>
      <c r="K102" s="108"/>
    </row>
    <row r="103" spans="1:11" ht="12.75" hidden="1" outlineLevel="1" x14ac:dyDescent="0.2">
      <c r="A103" s="109"/>
      <c r="B103" s="52" t="s">
        <v>892</v>
      </c>
      <c r="K103" s="109"/>
    </row>
    <row r="104" spans="1:11" ht="12.75" hidden="1" outlineLevel="1" x14ac:dyDescent="0.2">
      <c r="A104" s="109"/>
      <c r="B104" s="52" t="s">
        <v>893</v>
      </c>
      <c r="K104" s="109"/>
    </row>
    <row r="105" spans="1:11" ht="12.75" hidden="1" outlineLevel="1" x14ac:dyDescent="0.2">
      <c r="A105" s="109"/>
      <c r="B105" s="209" t="s">
        <v>919</v>
      </c>
      <c r="C105" s="209"/>
      <c r="D105" s="209"/>
      <c r="E105" s="209"/>
      <c r="F105" s="209"/>
      <c r="G105" s="209"/>
      <c r="H105" s="209"/>
      <c r="I105" s="209"/>
      <c r="J105" s="209"/>
      <c r="K105" s="109"/>
    </row>
    <row r="106" spans="1:11" ht="12.75" hidden="1" outlineLevel="1" x14ac:dyDescent="0.2">
      <c r="A106" s="109"/>
      <c r="B106" s="209"/>
      <c r="C106" s="209"/>
      <c r="D106" s="209"/>
      <c r="E106" s="209"/>
      <c r="F106" s="209"/>
      <c r="G106" s="209"/>
      <c r="H106" s="209"/>
      <c r="I106" s="209"/>
      <c r="J106" s="209"/>
      <c r="K106" s="109"/>
    </row>
    <row r="107" spans="1:11" ht="12.75" hidden="1" outlineLevel="1" x14ac:dyDescent="0.2">
      <c r="A107" s="109"/>
      <c r="B107" s="209"/>
      <c r="C107" s="209"/>
      <c r="D107" s="209"/>
      <c r="E107" s="209"/>
      <c r="F107" s="209"/>
      <c r="G107" s="209"/>
      <c r="H107" s="209"/>
      <c r="I107" s="209"/>
      <c r="J107" s="209"/>
      <c r="K107" s="109"/>
    </row>
    <row r="108" spans="1:11" ht="12.75" hidden="1" outlineLevel="1" x14ac:dyDescent="0.2">
      <c r="A108" s="109"/>
      <c r="B108" s="209"/>
      <c r="C108" s="209"/>
      <c r="D108" s="209"/>
      <c r="E108" s="209"/>
      <c r="F108" s="209"/>
      <c r="G108" s="209"/>
      <c r="H108" s="209"/>
      <c r="I108" s="209"/>
      <c r="J108" s="209"/>
      <c r="K108" s="109"/>
    </row>
    <row r="109" spans="1:11" ht="12.75" hidden="1" outlineLevel="1" x14ac:dyDescent="0.2">
      <c r="A109" s="109"/>
      <c r="B109" s="209"/>
      <c r="C109" s="209"/>
      <c r="D109" s="209"/>
      <c r="E109" s="209"/>
      <c r="F109" s="209"/>
      <c r="G109" s="209"/>
      <c r="H109" s="209"/>
      <c r="I109" s="209"/>
      <c r="J109" s="209"/>
      <c r="K109" s="109"/>
    </row>
    <row r="110" spans="1:11" ht="12.75" hidden="1" outlineLevel="1" x14ac:dyDescent="0.2">
      <c r="A110" s="109"/>
      <c r="B110" s="209"/>
      <c r="C110" s="209"/>
      <c r="D110" s="209"/>
      <c r="E110" s="209"/>
      <c r="F110" s="209"/>
      <c r="G110" s="209"/>
      <c r="H110" s="209"/>
      <c r="I110" s="209"/>
      <c r="J110" s="209"/>
      <c r="K110" s="109"/>
    </row>
    <row r="111" spans="1:11" ht="12.75" hidden="1" outlineLevel="1" x14ac:dyDescent="0.2">
      <c r="A111" s="109"/>
      <c r="B111" s="209"/>
      <c r="C111" s="209"/>
      <c r="D111" s="209"/>
      <c r="E111" s="209"/>
      <c r="F111" s="209"/>
      <c r="G111" s="209"/>
      <c r="H111" s="209"/>
      <c r="I111" s="209"/>
      <c r="J111" s="209"/>
      <c r="K111" s="109"/>
    </row>
    <row r="112" spans="1:11" ht="12.75" hidden="1" outlineLevel="1" x14ac:dyDescent="0.2">
      <c r="A112" s="109"/>
      <c r="B112" s="209"/>
      <c r="C112" s="209"/>
      <c r="D112" s="209"/>
      <c r="E112" s="209"/>
      <c r="F112" s="209"/>
      <c r="G112" s="209"/>
      <c r="H112" s="209"/>
      <c r="I112" s="209"/>
      <c r="J112" s="209"/>
      <c r="K112" s="109"/>
    </row>
    <row r="113" spans="1:12" ht="12.75" hidden="1" outlineLevel="1" x14ac:dyDescent="0.2">
      <c r="A113" s="109"/>
      <c r="B113" s="209"/>
      <c r="C113" s="209"/>
      <c r="D113" s="209"/>
      <c r="E113" s="209"/>
      <c r="F113" s="209"/>
      <c r="G113" s="209"/>
      <c r="H113" s="209"/>
      <c r="I113" s="209"/>
      <c r="J113" s="209"/>
      <c r="K113" s="109"/>
    </row>
    <row r="114" spans="1:12" ht="12.75" hidden="1" outlineLevel="1" x14ac:dyDescent="0.2">
      <c r="A114" s="109"/>
      <c r="B114" s="209"/>
      <c r="C114" s="209"/>
      <c r="D114" s="209"/>
      <c r="E114" s="209"/>
      <c r="F114" s="209"/>
      <c r="G114" s="209"/>
      <c r="H114" s="209"/>
      <c r="I114" s="209"/>
      <c r="J114" s="209"/>
      <c r="K114" s="109"/>
    </row>
    <row r="115" spans="1:12" ht="12.75" hidden="1" outlineLevel="1" x14ac:dyDescent="0.2">
      <c r="A115" s="109"/>
      <c r="B115" s="209"/>
      <c r="C115" s="209"/>
      <c r="D115" s="209"/>
      <c r="E115" s="209"/>
      <c r="F115" s="209"/>
      <c r="G115" s="209"/>
      <c r="H115" s="209"/>
      <c r="I115" s="209"/>
      <c r="J115" s="209"/>
      <c r="K115" s="109"/>
    </row>
    <row r="116" spans="1:12" ht="12.75" hidden="1" outlineLevel="1" x14ac:dyDescent="0.2">
      <c r="A116" s="109"/>
      <c r="B116" s="209"/>
      <c r="C116" s="209"/>
      <c r="D116" s="209"/>
      <c r="E116" s="209"/>
      <c r="F116" s="209"/>
      <c r="G116" s="209"/>
      <c r="H116" s="209"/>
      <c r="I116" s="209"/>
      <c r="J116" s="209"/>
      <c r="K116" s="109"/>
    </row>
    <row r="117" spans="1:12" ht="12.75" hidden="1" outlineLevel="1" x14ac:dyDescent="0.2">
      <c r="A117" s="109"/>
      <c r="B117" s="209"/>
      <c r="C117" s="209"/>
      <c r="D117" s="209"/>
      <c r="E117" s="209"/>
      <c r="F117" s="209"/>
      <c r="G117" s="209"/>
      <c r="H117" s="209"/>
      <c r="I117" s="209"/>
      <c r="J117" s="209"/>
      <c r="K117" s="109"/>
    </row>
    <row r="118" spans="1:12" ht="12.75" hidden="1" outlineLevel="1" x14ac:dyDescent="0.2">
      <c r="A118" s="109"/>
      <c r="B118" s="209"/>
      <c r="C118" s="209"/>
      <c r="D118" s="209"/>
      <c r="E118" s="209"/>
      <c r="F118" s="209"/>
      <c r="G118" s="209"/>
      <c r="H118" s="209"/>
      <c r="I118" s="209"/>
      <c r="J118" s="209"/>
      <c r="K118" s="109"/>
    </row>
    <row r="119" spans="1:12" ht="12.75" hidden="1" outlineLevel="1" x14ac:dyDescent="0.2">
      <c r="A119" s="109"/>
      <c r="B119" s="209"/>
      <c r="C119" s="209"/>
      <c r="D119" s="209"/>
      <c r="E119" s="209"/>
      <c r="F119" s="209"/>
      <c r="G119" s="209"/>
      <c r="H119" s="209"/>
      <c r="I119" s="209"/>
      <c r="J119" s="209"/>
      <c r="K119" s="109"/>
    </row>
    <row r="120" spans="1:12" ht="12.75" hidden="1" outlineLevel="1" x14ac:dyDescent="0.2">
      <c r="A120" s="109"/>
      <c r="B120" s="209"/>
      <c r="C120" s="209"/>
      <c r="D120" s="209"/>
      <c r="E120" s="209"/>
      <c r="F120" s="209"/>
      <c r="G120" s="209"/>
      <c r="H120" s="209"/>
      <c r="I120" s="209"/>
      <c r="J120" s="209"/>
      <c r="K120" s="109"/>
    </row>
    <row r="121" spans="1:12" ht="12.75" hidden="1" outlineLevel="1" x14ac:dyDescent="0.2">
      <c r="A121" s="109"/>
      <c r="B121" s="209"/>
      <c r="C121" s="209"/>
      <c r="D121" s="209"/>
      <c r="E121" s="209"/>
      <c r="F121" s="209"/>
      <c r="G121" s="209"/>
      <c r="H121" s="209"/>
      <c r="I121" s="209"/>
      <c r="J121" s="209"/>
      <c r="K121" s="109"/>
    </row>
    <row r="122" spans="1:12" ht="12.75" hidden="1" outlineLevel="1" x14ac:dyDescent="0.2">
      <c r="A122" s="109"/>
      <c r="B122" s="209"/>
      <c r="C122" s="209"/>
      <c r="D122" s="209"/>
      <c r="E122" s="209"/>
      <c r="F122" s="209"/>
      <c r="G122" s="209"/>
      <c r="H122" s="209"/>
      <c r="I122" s="209"/>
      <c r="J122" s="209"/>
      <c r="K122" s="109"/>
    </row>
    <row r="123" spans="1:12" s="34" customFormat="1" hidden="1" outlineLevel="1" x14ac:dyDescent="0.25">
      <c r="A123" s="108"/>
      <c r="K123" s="108"/>
    </row>
    <row r="124" spans="1:12" s="34" customFormat="1" collapsed="1" x14ac:dyDescent="0.25">
      <c r="A124" s="108"/>
      <c r="K124" s="108"/>
    </row>
    <row r="125" spans="1:12" s="34" customFormat="1" x14ac:dyDescent="0.25">
      <c r="A125" s="108"/>
      <c r="B125" s="167" t="s">
        <v>610</v>
      </c>
      <c r="C125" s="168"/>
      <c r="D125" s="168"/>
      <c r="E125" s="168"/>
      <c r="F125" s="168"/>
      <c r="G125" s="168"/>
      <c r="H125" s="168"/>
      <c r="I125" s="168"/>
      <c r="J125" s="168"/>
      <c r="K125" s="108"/>
    </row>
    <row r="126" spans="1:12" s="34" customFormat="1" hidden="1" outlineLevel="1" x14ac:dyDescent="0.25">
      <c r="A126" s="108"/>
      <c r="K126" s="108"/>
    </row>
    <row r="127" spans="1:12" ht="12.75" hidden="1" outlineLevel="1" x14ac:dyDescent="0.2">
      <c r="A127" s="109"/>
      <c r="B127" s="52" t="s">
        <v>611</v>
      </c>
      <c r="K127" s="109"/>
    </row>
    <row r="128" spans="1:12" ht="12.75" hidden="1" outlineLevel="1" x14ac:dyDescent="0.2">
      <c r="A128" s="109"/>
      <c r="B128" s="54" t="s">
        <v>612</v>
      </c>
      <c r="C128" s="47">
        <v>2021</v>
      </c>
      <c r="D128" s="47">
        <v>2020</v>
      </c>
      <c r="E128" s="47">
        <v>2019</v>
      </c>
      <c r="K128" s="109"/>
      <c r="L128" s="113"/>
    </row>
    <row r="129" spans="1:12" ht="12.75" hidden="1" outlineLevel="1" x14ac:dyDescent="0.2">
      <c r="A129" s="109"/>
      <c r="B129" s="48" t="s">
        <v>613</v>
      </c>
      <c r="C129" s="99">
        <v>1150</v>
      </c>
      <c r="D129" s="99">
        <v>1240</v>
      </c>
      <c r="E129" s="114" t="s">
        <v>523</v>
      </c>
      <c r="K129" s="109"/>
      <c r="L129" s="113"/>
    </row>
    <row r="130" spans="1:12" ht="12.75" hidden="1" outlineLevel="1" x14ac:dyDescent="0.2">
      <c r="A130" s="109"/>
      <c r="B130" s="48" t="s">
        <v>614</v>
      </c>
      <c r="C130" s="99">
        <v>142</v>
      </c>
      <c r="D130" s="99">
        <v>196</v>
      </c>
      <c r="E130" s="114" t="s">
        <v>523</v>
      </c>
      <c r="K130" s="109"/>
      <c r="L130" s="113"/>
    </row>
    <row r="131" spans="1:12" ht="25.5" hidden="1" outlineLevel="1" x14ac:dyDescent="0.2">
      <c r="A131" s="109"/>
      <c r="B131" s="48" t="s">
        <v>615</v>
      </c>
      <c r="C131" s="99">
        <v>222</v>
      </c>
      <c r="D131" s="99">
        <v>244</v>
      </c>
      <c r="E131" s="114">
        <v>206</v>
      </c>
      <c r="K131" s="109"/>
      <c r="L131" s="113"/>
    </row>
    <row r="132" spans="1:12" ht="12.75" hidden="1" outlineLevel="1" x14ac:dyDescent="0.2">
      <c r="A132" s="109"/>
      <c r="B132" s="48" t="s">
        <v>616</v>
      </c>
      <c r="C132" s="49">
        <v>3</v>
      </c>
      <c r="D132" s="49">
        <v>3.4</v>
      </c>
      <c r="E132" s="73">
        <v>1.1000000000000001</v>
      </c>
      <c r="K132" s="109"/>
    </row>
    <row r="133" spans="1:12" ht="25.5" hidden="1" outlineLevel="1" x14ac:dyDescent="0.2">
      <c r="A133" s="109"/>
      <c r="B133" s="48" t="s">
        <v>617</v>
      </c>
      <c r="C133" s="115">
        <v>0.91</v>
      </c>
      <c r="D133" s="115">
        <v>0.74</v>
      </c>
      <c r="E133" s="116">
        <v>0.95</v>
      </c>
      <c r="K133" s="109"/>
    </row>
    <row r="134" spans="1:12" ht="12.75" hidden="1" outlineLevel="1" x14ac:dyDescent="0.2">
      <c r="A134" s="109"/>
      <c r="K134" s="109"/>
    </row>
    <row r="135" spans="1:12" ht="12.75" hidden="1" outlineLevel="1" x14ac:dyDescent="0.2">
      <c r="A135" s="109"/>
      <c r="K135" s="109"/>
    </row>
    <row r="136" spans="1:12" ht="12.75" hidden="1" outlineLevel="1" x14ac:dyDescent="0.2">
      <c r="A136" s="109"/>
      <c r="B136" s="52" t="s">
        <v>619</v>
      </c>
      <c r="K136" s="109"/>
    </row>
    <row r="137" spans="1:12" ht="27" hidden="1" outlineLevel="1" x14ac:dyDescent="0.2">
      <c r="A137" s="109"/>
      <c r="B137" s="54" t="s">
        <v>623</v>
      </c>
      <c r="C137" s="47">
        <v>2021</v>
      </c>
      <c r="D137" s="47">
        <v>2020</v>
      </c>
      <c r="E137" s="47">
        <v>2019</v>
      </c>
      <c r="G137" s="171" t="s">
        <v>912</v>
      </c>
      <c r="H137" s="171"/>
      <c r="I137" s="171"/>
      <c r="J137" s="171"/>
      <c r="K137" s="109"/>
    </row>
    <row r="138" spans="1:12" ht="12.75" hidden="1" outlineLevel="1" x14ac:dyDescent="0.2">
      <c r="A138" s="109"/>
      <c r="B138" s="48" t="s">
        <v>620</v>
      </c>
      <c r="C138" s="99">
        <v>121</v>
      </c>
      <c r="D138" s="99">
        <v>158</v>
      </c>
      <c r="E138" s="114" t="s">
        <v>523</v>
      </c>
      <c r="G138" s="171"/>
      <c r="H138" s="171"/>
      <c r="I138" s="171"/>
      <c r="J138" s="171"/>
      <c r="K138" s="109"/>
    </row>
    <row r="139" spans="1:12" ht="25.5" hidden="1" outlineLevel="1" x14ac:dyDescent="0.2">
      <c r="A139" s="109"/>
      <c r="B139" s="48" t="s">
        <v>621</v>
      </c>
      <c r="C139" s="99">
        <v>56</v>
      </c>
      <c r="D139" s="99">
        <v>57</v>
      </c>
      <c r="E139" s="114" t="s">
        <v>523</v>
      </c>
      <c r="G139" s="171"/>
      <c r="H139" s="171"/>
      <c r="I139" s="171"/>
      <c r="J139" s="171"/>
      <c r="K139" s="109"/>
    </row>
    <row r="140" spans="1:12" ht="25.5" hidden="1" outlineLevel="1" x14ac:dyDescent="0.2">
      <c r="A140" s="109"/>
      <c r="B140" s="117" t="s">
        <v>622</v>
      </c>
      <c r="C140" s="118">
        <v>0.46280991735537191</v>
      </c>
      <c r="D140" s="118">
        <v>0.36075949367088606</v>
      </c>
      <c r="E140" s="119" t="s">
        <v>523</v>
      </c>
      <c r="G140" s="171"/>
      <c r="H140" s="171"/>
      <c r="I140" s="171"/>
      <c r="J140" s="171"/>
      <c r="K140" s="109"/>
    </row>
    <row r="141" spans="1:12" ht="12.75" hidden="1" outlineLevel="1" x14ac:dyDescent="0.2">
      <c r="A141" s="109"/>
      <c r="B141" s="195" t="s">
        <v>716</v>
      </c>
      <c r="C141" s="196"/>
      <c r="D141" s="196"/>
      <c r="E141" s="197"/>
      <c r="G141" s="171"/>
      <c r="H141" s="171"/>
      <c r="I141" s="171"/>
      <c r="J141" s="171"/>
      <c r="K141" s="109"/>
    </row>
    <row r="142" spans="1:12" ht="12.75" hidden="1" outlineLevel="1" x14ac:dyDescent="0.2">
      <c r="A142" s="109"/>
      <c r="K142" s="109"/>
    </row>
    <row r="143" spans="1:12" ht="12.75" hidden="1" outlineLevel="1" x14ac:dyDescent="0.2">
      <c r="A143" s="109"/>
      <c r="K143" s="109"/>
    </row>
    <row r="144" spans="1:12" ht="12.75" hidden="1" outlineLevel="1" x14ac:dyDescent="0.2">
      <c r="A144" s="109"/>
      <c r="B144" s="52" t="s">
        <v>624</v>
      </c>
      <c r="K144" s="109"/>
    </row>
    <row r="145" spans="1:11" ht="25.5" hidden="1" outlineLevel="1" x14ac:dyDescent="0.2">
      <c r="A145" s="109"/>
      <c r="B145" s="54" t="s">
        <v>625</v>
      </c>
      <c r="C145" s="47">
        <v>2021</v>
      </c>
      <c r="D145" s="47">
        <v>2020</v>
      </c>
      <c r="E145" s="47">
        <v>2019</v>
      </c>
      <c r="G145" s="171" t="s">
        <v>831</v>
      </c>
      <c r="H145" s="171"/>
      <c r="I145" s="171"/>
      <c r="J145" s="171"/>
      <c r="K145" s="109"/>
    </row>
    <row r="146" spans="1:11" ht="27" hidden="1" outlineLevel="1" x14ac:dyDescent="0.2">
      <c r="A146" s="109"/>
      <c r="B146" s="48" t="s">
        <v>626</v>
      </c>
      <c r="C146" s="99">
        <v>21</v>
      </c>
      <c r="D146" s="99">
        <v>36</v>
      </c>
      <c r="E146" s="114" t="s">
        <v>523</v>
      </c>
      <c r="G146" s="171"/>
      <c r="H146" s="171"/>
      <c r="I146" s="171"/>
      <c r="J146" s="171"/>
      <c r="K146" s="109"/>
    </row>
    <row r="147" spans="1:11" ht="12.75" hidden="1" outlineLevel="1" x14ac:dyDescent="0.2">
      <c r="A147" s="109"/>
      <c r="B147" s="48" t="s">
        <v>627</v>
      </c>
      <c r="C147" s="77">
        <v>1</v>
      </c>
      <c r="D147" s="77">
        <v>1</v>
      </c>
      <c r="E147" s="114" t="s">
        <v>523</v>
      </c>
      <c r="G147" s="171"/>
      <c r="H147" s="171"/>
      <c r="I147" s="171"/>
      <c r="J147" s="171"/>
      <c r="K147" s="109"/>
    </row>
    <row r="148" spans="1:11" ht="25.5" hidden="1" outlineLevel="1" x14ac:dyDescent="0.2">
      <c r="A148" s="109"/>
      <c r="B148" s="48" t="s">
        <v>628</v>
      </c>
      <c r="C148" s="99">
        <v>5</v>
      </c>
      <c r="D148" s="99">
        <v>4</v>
      </c>
      <c r="E148" s="114" t="s">
        <v>523</v>
      </c>
      <c r="G148" s="171"/>
      <c r="H148" s="171"/>
      <c r="I148" s="171"/>
      <c r="J148" s="171"/>
      <c r="K148" s="109"/>
    </row>
    <row r="149" spans="1:11" ht="25.5" hidden="1" outlineLevel="1" x14ac:dyDescent="0.2">
      <c r="A149" s="109"/>
      <c r="B149" s="48" t="s">
        <v>629</v>
      </c>
      <c r="C149" s="77">
        <v>0.23809523809523808</v>
      </c>
      <c r="D149" s="77">
        <v>0.1111111111111111</v>
      </c>
      <c r="E149" s="114" t="s">
        <v>523</v>
      </c>
      <c r="G149" s="171"/>
      <c r="H149" s="171"/>
      <c r="I149" s="171"/>
      <c r="J149" s="171"/>
      <c r="K149" s="109"/>
    </row>
    <row r="150" spans="1:11" ht="25.5" hidden="1" outlineLevel="1" x14ac:dyDescent="0.2">
      <c r="A150" s="109"/>
      <c r="B150" s="48" t="s">
        <v>630</v>
      </c>
      <c r="C150" s="99">
        <v>0</v>
      </c>
      <c r="D150" s="99">
        <v>0</v>
      </c>
      <c r="E150" s="114" t="s">
        <v>523</v>
      </c>
      <c r="G150" s="171"/>
      <c r="H150" s="171"/>
      <c r="I150" s="171"/>
      <c r="J150" s="171"/>
      <c r="K150" s="109"/>
    </row>
    <row r="151" spans="1:11" ht="25.5" hidden="1" outlineLevel="1" x14ac:dyDescent="0.2">
      <c r="A151" s="109"/>
      <c r="B151" s="48" t="s">
        <v>631</v>
      </c>
      <c r="C151" s="77">
        <v>0</v>
      </c>
      <c r="D151" s="77">
        <v>0</v>
      </c>
      <c r="E151" s="120" t="s">
        <v>523</v>
      </c>
      <c r="G151" s="171"/>
      <c r="H151" s="171"/>
      <c r="I151" s="171"/>
      <c r="J151" s="171"/>
      <c r="K151" s="109"/>
    </row>
    <row r="152" spans="1:11" ht="12.75" hidden="1" outlineLevel="1" x14ac:dyDescent="0.2">
      <c r="A152" s="109"/>
      <c r="B152" s="174" t="s">
        <v>717</v>
      </c>
      <c r="C152" s="174"/>
      <c r="D152" s="174"/>
      <c r="E152" s="174"/>
      <c r="G152" s="171"/>
      <c r="H152" s="171"/>
      <c r="I152" s="171"/>
      <c r="J152" s="171"/>
      <c r="K152" s="109"/>
    </row>
    <row r="153" spans="1:11" s="34" customFormat="1" hidden="1" outlineLevel="1" x14ac:dyDescent="0.25">
      <c r="A153" s="108"/>
      <c r="K153" s="108"/>
    </row>
    <row r="154" spans="1:11" s="34" customFormat="1" collapsed="1" x14ac:dyDescent="0.25">
      <c r="A154" s="108"/>
      <c r="K154" s="108"/>
    </row>
    <row r="155" spans="1:11" s="34" customFormat="1" x14ac:dyDescent="0.25">
      <c r="A155" s="108"/>
      <c r="K155" s="108"/>
    </row>
    <row r="156" spans="1:11" s="34" customFormat="1" x14ac:dyDescent="0.25">
      <c r="A156" s="108"/>
      <c r="K156" s="108"/>
    </row>
    <row r="157" spans="1:11" ht="12.75" x14ac:dyDescent="0.2">
      <c r="A157" s="109"/>
      <c r="K157" s="109"/>
    </row>
    <row r="167" spans="2:5" x14ac:dyDescent="0.25">
      <c r="B167" s="63"/>
      <c r="C167" s="63"/>
      <c r="D167" s="63"/>
      <c r="E167" s="63"/>
    </row>
    <row r="168" spans="2:5" x14ac:dyDescent="0.25">
      <c r="B168" s="124"/>
      <c r="C168" s="124">
        <v>2019</v>
      </c>
      <c r="D168" s="124">
        <v>2020</v>
      </c>
      <c r="E168" s="124">
        <v>2021</v>
      </c>
    </row>
    <row r="169" spans="2:5" ht="25.5" x14ac:dyDescent="0.25">
      <c r="B169" s="113" t="s">
        <v>615</v>
      </c>
      <c r="C169" s="121">
        <v>206</v>
      </c>
      <c r="D169" s="121">
        <v>244</v>
      </c>
      <c r="E169" s="121">
        <v>222</v>
      </c>
    </row>
    <row r="170" spans="2:5" x14ac:dyDescent="0.25">
      <c r="B170" s="63"/>
      <c r="C170" s="63"/>
      <c r="D170" s="63"/>
      <c r="E170" s="63"/>
    </row>
    <row r="171" spans="2:5" x14ac:dyDescent="0.25">
      <c r="B171" s="63"/>
      <c r="C171" s="63"/>
      <c r="D171" s="63"/>
      <c r="E171" s="63"/>
    </row>
    <row r="172" spans="2:5" x14ac:dyDescent="0.25">
      <c r="B172" s="63"/>
      <c r="C172" s="63"/>
      <c r="D172" s="63"/>
      <c r="E172" s="63"/>
    </row>
  </sheetData>
  <sheetProtection algorithmName="SHA-512" hashValue="m1ITxfCH0ngE+Q44KVzpP8CYawMNZoisBPmWGcJLptxDq23GpgeMO684qI5KUxb6ESjXbqkjgBuKYkskA8iLZw==" saltValue="CQdr+EF+4PS5I5pNF5xqgQ==" spinCount="100000" sheet="1" formatCells="0" formatColumns="0" formatRows="0" insertColumns="0" insertRows="0" insertHyperlinks="0" deleteColumns="0" deleteRows="0" sort="0" autoFilter="0" pivotTables="0"/>
  <mergeCells count="22">
    <mergeCell ref="B125:J125"/>
    <mergeCell ref="B141:E141"/>
    <mergeCell ref="B152:E152"/>
    <mergeCell ref="G137:J141"/>
    <mergeCell ref="G145:J152"/>
    <mergeCell ref="B79:D79"/>
    <mergeCell ref="B82:D82"/>
    <mergeCell ref="B87:D87"/>
    <mergeCell ref="B6:J6"/>
    <mergeCell ref="B10:J10"/>
    <mergeCell ref="B21:J21"/>
    <mergeCell ref="B13:J17"/>
    <mergeCell ref="B18:D18"/>
    <mergeCell ref="B58:J58"/>
    <mergeCell ref="B24:J34"/>
    <mergeCell ref="B44:J55"/>
    <mergeCell ref="B62:J76"/>
    <mergeCell ref="B90:D90"/>
    <mergeCell ref="B93:D93"/>
    <mergeCell ref="B96:D96"/>
    <mergeCell ref="B101:J101"/>
    <mergeCell ref="B105:J122"/>
  </mergeCells>
  <hyperlinks>
    <hyperlink ref="B18:D18" r:id="rId1" display="Para mais informações, acesse o Relatório Anual de Sustentabilidade 2021." xr:uid="{C703D75F-402F-4636-85CD-79C4F8D7DA1C}"/>
    <hyperlink ref="B37" r:id="rId2" xr:uid="{55CF2CA5-ADAD-4EBD-9CED-A53D970D85D4}"/>
  </hyperlinks>
  <pageMargins left="0.511811024" right="0.511811024" top="0.78740157499999996" bottom="0.78740157499999996" header="0.31496062000000002" footer="0.31496062000000002"/>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B4FD-F287-497B-A762-FFF0A09BEE98}">
  <dimension ref="B1:G189"/>
  <sheetViews>
    <sheetView showGridLines="0" showRowColHeaders="0" topLeftCell="A4" zoomScaleNormal="100" workbookViewId="0">
      <selection activeCell="D20" sqref="D20"/>
    </sheetView>
  </sheetViews>
  <sheetFormatPr defaultColWidth="9.140625" defaultRowHeight="15" x14ac:dyDescent="0.25"/>
  <cols>
    <col min="1" max="1" width="2.85546875" style="2" customWidth="1"/>
    <col min="2" max="2" width="15.42578125" style="2" customWidth="1"/>
    <col min="3" max="3" width="47.140625" style="2" customWidth="1"/>
    <col min="4" max="4" width="65.7109375" style="2" customWidth="1"/>
    <col min="5" max="5" width="11.85546875" style="2" bestFit="1" customWidth="1"/>
    <col min="6" max="6" width="15.5703125" style="2" bestFit="1" customWidth="1"/>
    <col min="7" max="7" width="11" style="2" customWidth="1"/>
    <col min="8" max="16384" width="9.140625" style="2"/>
  </cols>
  <sheetData>
    <row r="1" spans="2:7" x14ac:dyDescent="0.25">
      <c r="B1" s="32"/>
      <c r="C1" s="32"/>
      <c r="D1" s="32"/>
      <c r="E1" s="32"/>
      <c r="F1" s="32"/>
      <c r="G1" s="32"/>
    </row>
    <row r="2" spans="2:7" x14ac:dyDescent="0.25">
      <c r="B2" s="32"/>
      <c r="C2" s="32"/>
      <c r="D2" s="32"/>
      <c r="E2" s="32"/>
      <c r="F2" s="32"/>
      <c r="G2" s="32"/>
    </row>
    <row r="3" spans="2:7" x14ac:dyDescent="0.25">
      <c r="B3" s="32"/>
      <c r="C3" s="32"/>
      <c r="D3" s="32"/>
      <c r="E3" s="32"/>
      <c r="F3" s="32"/>
      <c r="G3" s="32"/>
    </row>
    <row r="6" spans="2:7" ht="15" customHeight="1" x14ac:dyDescent="0.25">
      <c r="B6" s="135" t="s">
        <v>544</v>
      </c>
      <c r="C6" s="135"/>
      <c r="D6" s="135"/>
    </row>
    <row r="7" spans="2:7" x14ac:dyDescent="0.25">
      <c r="B7" s="135"/>
      <c r="C7" s="135"/>
      <c r="D7" s="135"/>
    </row>
    <row r="8" spans="2:7" x14ac:dyDescent="0.25">
      <c r="B8" s="135"/>
      <c r="C8" s="135"/>
      <c r="D8" s="135"/>
    </row>
    <row r="9" spans="2:7" x14ac:dyDescent="0.25">
      <c r="B9" s="135"/>
      <c r="C9" s="135"/>
      <c r="D9" s="135"/>
    </row>
    <row r="12" spans="2:7" ht="20.25" customHeight="1" x14ac:dyDescent="0.25">
      <c r="B12" s="147" t="s">
        <v>444</v>
      </c>
      <c r="C12" s="147"/>
      <c r="D12" s="147"/>
      <c r="E12" s="147"/>
      <c r="F12" s="147"/>
      <c r="G12" s="147"/>
    </row>
    <row r="13" spans="2:7" x14ac:dyDescent="0.25">
      <c r="B13" s="17"/>
      <c r="C13" s="17"/>
      <c r="D13" s="17"/>
      <c r="E13" s="17"/>
      <c r="F13" s="17"/>
      <c r="G13" s="17"/>
    </row>
    <row r="14" spans="2:7" s="5" customFormat="1" ht="15.75" x14ac:dyDescent="0.25">
      <c r="B14" s="18" t="s">
        <v>0</v>
      </c>
      <c r="C14" s="18" t="s">
        <v>1</v>
      </c>
      <c r="D14" s="18" t="s">
        <v>159</v>
      </c>
      <c r="E14" s="18" t="s">
        <v>2</v>
      </c>
      <c r="F14" s="18" t="s">
        <v>3</v>
      </c>
      <c r="G14" s="18" t="s">
        <v>4</v>
      </c>
    </row>
    <row r="15" spans="2:7" s="5" customFormat="1" x14ac:dyDescent="0.25">
      <c r="B15" s="136" t="s">
        <v>5</v>
      </c>
      <c r="C15" s="136"/>
      <c r="D15" s="136"/>
      <c r="E15" s="136"/>
      <c r="F15" s="136"/>
      <c r="G15" s="136"/>
    </row>
    <row r="16" spans="2:7" s="5" customFormat="1" x14ac:dyDescent="0.25">
      <c r="B16" s="136" t="s">
        <v>6</v>
      </c>
      <c r="C16" s="136"/>
      <c r="D16" s="136"/>
      <c r="E16" s="136"/>
      <c r="F16" s="136"/>
      <c r="G16" s="136"/>
    </row>
    <row r="17" spans="2:7" s="5" customFormat="1" x14ac:dyDescent="0.25">
      <c r="B17" s="140" t="s">
        <v>7</v>
      </c>
      <c r="C17" s="144" t="s">
        <v>8</v>
      </c>
      <c r="D17" s="144"/>
      <c r="E17" s="144"/>
      <c r="F17" s="144"/>
      <c r="G17" s="144"/>
    </row>
    <row r="18" spans="2:7" s="5" customFormat="1" ht="12.75" x14ac:dyDescent="0.25">
      <c r="B18" s="140"/>
      <c r="C18" s="3" t="s">
        <v>9</v>
      </c>
      <c r="D18" s="3" t="s">
        <v>362</v>
      </c>
      <c r="E18" s="29" t="s">
        <v>10</v>
      </c>
      <c r="F18" s="29" t="s">
        <v>10</v>
      </c>
      <c r="G18" s="29" t="s">
        <v>10</v>
      </c>
    </row>
    <row r="19" spans="2:7" s="5" customFormat="1" ht="63.75" x14ac:dyDescent="0.25">
      <c r="B19" s="140"/>
      <c r="C19" s="3" t="s">
        <v>11</v>
      </c>
      <c r="D19" s="3" t="s">
        <v>942</v>
      </c>
      <c r="E19" s="29" t="s">
        <v>10</v>
      </c>
      <c r="F19" s="29" t="s">
        <v>10</v>
      </c>
      <c r="G19" s="29" t="s">
        <v>10</v>
      </c>
    </row>
    <row r="20" spans="2:7" s="5" customFormat="1" ht="12.75" x14ac:dyDescent="0.25">
      <c r="B20" s="140"/>
      <c r="C20" s="3" t="s">
        <v>12</v>
      </c>
      <c r="D20" s="3" t="s">
        <v>363</v>
      </c>
      <c r="E20" s="29" t="s">
        <v>10</v>
      </c>
      <c r="F20" s="29" t="s">
        <v>10</v>
      </c>
      <c r="G20" s="29" t="s">
        <v>10</v>
      </c>
    </row>
    <row r="21" spans="2:7" s="5" customFormat="1" ht="25.5" x14ac:dyDescent="0.25">
      <c r="B21" s="140"/>
      <c r="C21" s="133" t="s">
        <v>155</v>
      </c>
      <c r="D21" s="7" t="s">
        <v>605</v>
      </c>
      <c r="E21" s="129" t="s">
        <v>10</v>
      </c>
      <c r="F21" s="129" t="s">
        <v>10</v>
      </c>
      <c r="G21" s="129" t="s">
        <v>10</v>
      </c>
    </row>
    <row r="22" spans="2:7" s="5" customFormat="1" ht="12.75" x14ac:dyDescent="0.25">
      <c r="B22" s="140"/>
      <c r="C22" s="134"/>
      <c r="D22" s="8" t="s">
        <v>606</v>
      </c>
      <c r="E22" s="131"/>
      <c r="F22" s="131"/>
      <c r="G22" s="131"/>
    </row>
    <row r="23" spans="2:7" s="5" customFormat="1" ht="76.5" x14ac:dyDescent="0.25">
      <c r="B23" s="140"/>
      <c r="C23" s="133" t="s">
        <v>13</v>
      </c>
      <c r="D23" s="7" t="s">
        <v>608</v>
      </c>
      <c r="E23" s="129" t="s">
        <v>10</v>
      </c>
      <c r="F23" s="129" t="s">
        <v>10</v>
      </c>
      <c r="G23" s="129" t="s">
        <v>10</v>
      </c>
    </row>
    <row r="24" spans="2:7" s="5" customFormat="1" ht="25.5" x14ac:dyDescent="0.25">
      <c r="B24" s="140"/>
      <c r="C24" s="134"/>
      <c r="D24" s="8" t="s">
        <v>607</v>
      </c>
      <c r="E24" s="131"/>
      <c r="F24" s="131"/>
      <c r="G24" s="131"/>
    </row>
    <row r="25" spans="2:7" s="5" customFormat="1" ht="38.25" x14ac:dyDescent="0.25">
      <c r="B25" s="140"/>
      <c r="C25" s="3" t="s">
        <v>14</v>
      </c>
      <c r="D25" s="3" t="s">
        <v>364</v>
      </c>
      <c r="E25" s="29" t="s">
        <v>10</v>
      </c>
      <c r="F25" s="29" t="s">
        <v>10</v>
      </c>
      <c r="G25" s="29" t="s">
        <v>10</v>
      </c>
    </row>
    <row r="26" spans="2:7" s="5" customFormat="1" ht="102" x14ac:dyDescent="0.25">
      <c r="B26" s="140"/>
      <c r="C26" s="133" t="s">
        <v>15</v>
      </c>
      <c r="D26" s="31" t="s">
        <v>913</v>
      </c>
      <c r="E26" s="129" t="s">
        <v>10</v>
      </c>
      <c r="F26" s="129" t="s">
        <v>10</v>
      </c>
      <c r="G26" s="129" t="s">
        <v>10</v>
      </c>
    </row>
    <row r="27" spans="2:7" s="5" customFormat="1" ht="25.5" x14ac:dyDescent="0.25">
      <c r="B27" s="140"/>
      <c r="C27" s="134"/>
      <c r="D27" s="8" t="s">
        <v>609</v>
      </c>
      <c r="E27" s="131"/>
      <c r="F27" s="131"/>
      <c r="G27" s="131"/>
    </row>
    <row r="28" spans="2:7" s="5" customFormat="1" ht="25.5" x14ac:dyDescent="0.25">
      <c r="B28" s="140"/>
      <c r="C28" s="3" t="s">
        <v>16</v>
      </c>
      <c r="D28" s="3" t="s">
        <v>514</v>
      </c>
      <c r="E28" s="29" t="s">
        <v>10</v>
      </c>
      <c r="F28" s="29">
        <v>6</v>
      </c>
      <c r="G28" s="29" t="s">
        <v>542</v>
      </c>
    </row>
    <row r="29" spans="2:7" s="5" customFormat="1" ht="12.75" x14ac:dyDescent="0.25">
      <c r="B29" s="140"/>
      <c r="C29" s="3" t="s">
        <v>17</v>
      </c>
      <c r="D29" s="3" t="s">
        <v>719</v>
      </c>
      <c r="E29" s="29" t="s">
        <v>10</v>
      </c>
      <c r="F29" s="29" t="s">
        <v>10</v>
      </c>
      <c r="G29" s="29" t="s">
        <v>10</v>
      </c>
    </row>
    <row r="30" spans="2:7" s="5" customFormat="1" ht="63.75" x14ac:dyDescent="0.25">
      <c r="B30" s="140"/>
      <c r="C30" s="3" t="s">
        <v>18</v>
      </c>
      <c r="D30" s="3" t="s">
        <v>402</v>
      </c>
      <c r="E30" s="29" t="s">
        <v>10</v>
      </c>
      <c r="F30" s="29" t="s">
        <v>10</v>
      </c>
      <c r="G30" s="29" t="s">
        <v>10</v>
      </c>
    </row>
    <row r="31" spans="2:7" s="5" customFormat="1" ht="12.75" x14ac:dyDescent="0.25">
      <c r="B31" s="140"/>
      <c r="C31" s="3" t="s">
        <v>19</v>
      </c>
      <c r="D31" s="3" t="s">
        <v>548</v>
      </c>
      <c r="E31" s="29" t="s">
        <v>10</v>
      </c>
      <c r="F31" s="29" t="s">
        <v>10</v>
      </c>
      <c r="G31" s="29" t="s">
        <v>10</v>
      </c>
    </row>
    <row r="32" spans="2:7" s="5" customFormat="1" ht="51" x14ac:dyDescent="0.25">
      <c r="B32" s="140"/>
      <c r="C32" s="3" t="s">
        <v>20</v>
      </c>
      <c r="D32" s="3" t="s">
        <v>679</v>
      </c>
      <c r="E32" s="29" t="s">
        <v>10</v>
      </c>
      <c r="F32" s="29" t="s">
        <v>10</v>
      </c>
      <c r="G32" s="29" t="s">
        <v>10</v>
      </c>
    </row>
    <row r="33" spans="2:7" s="5" customFormat="1" ht="127.5" x14ac:dyDescent="0.25">
      <c r="B33" s="140"/>
      <c r="C33" s="3" t="s">
        <v>21</v>
      </c>
      <c r="D33" s="3" t="s">
        <v>632</v>
      </c>
      <c r="E33" s="29" t="s">
        <v>10</v>
      </c>
      <c r="F33" s="29" t="s">
        <v>10</v>
      </c>
      <c r="G33" s="29"/>
    </row>
    <row r="34" spans="2:7" s="5" customFormat="1" x14ac:dyDescent="0.25">
      <c r="B34" s="140"/>
      <c r="C34" s="144" t="s">
        <v>22</v>
      </c>
      <c r="D34" s="144"/>
      <c r="E34" s="144"/>
      <c r="F34" s="144"/>
      <c r="G34" s="144"/>
    </row>
    <row r="35" spans="2:7" s="5" customFormat="1" ht="25.5" x14ac:dyDescent="0.25">
      <c r="B35" s="140"/>
      <c r="C35" s="133" t="s">
        <v>23</v>
      </c>
      <c r="D35" s="31" t="s">
        <v>921</v>
      </c>
      <c r="E35" s="129" t="s">
        <v>10</v>
      </c>
      <c r="F35" s="129" t="s">
        <v>10</v>
      </c>
      <c r="G35" s="129" t="s">
        <v>10</v>
      </c>
    </row>
    <row r="36" spans="2:7" s="5" customFormat="1" ht="12.75" x14ac:dyDescent="0.25">
      <c r="B36" s="140"/>
      <c r="C36" s="134"/>
      <c r="D36" s="8" t="s">
        <v>415</v>
      </c>
      <c r="E36" s="131"/>
      <c r="F36" s="131"/>
      <c r="G36" s="131"/>
    </row>
    <row r="37" spans="2:7" s="5" customFormat="1" ht="12.75" x14ac:dyDescent="0.25">
      <c r="B37" s="140"/>
      <c r="C37" s="3" t="s">
        <v>24</v>
      </c>
      <c r="D37" s="3" t="s">
        <v>707</v>
      </c>
      <c r="E37" s="29" t="s">
        <v>10</v>
      </c>
      <c r="F37" s="29" t="s">
        <v>10</v>
      </c>
      <c r="G37" s="29" t="s">
        <v>10</v>
      </c>
    </row>
    <row r="38" spans="2:7" s="5" customFormat="1" x14ac:dyDescent="0.25">
      <c r="B38" s="140"/>
      <c r="C38" s="144" t="s">
        <v>25</v>
      </c>
      <c r="D38" s="144"/>
      <c r="E38" s="144"/>
      <c r="F38" s="144"/>
      <c r="G38" s="144"/>
    </row>
    <row r="39" spans="2:7" s="5" customFormat="1" ht="25.5" x14ac:dyDescent="0.25">
      <c r="B39" s="140"/>
      <c r="C39" s="3" t="s">
        <v>26</v>
      </c>
      <c r="D39" s="3" t="s">
        <v>722</v>
      </c>
      <c r="E39" s="29" t="s">
        <v>10</v>
      </c>
      <c r="F39" s="3">
        <v>10</v>
      </c>
      <c r="G39" s="29"/>
    </row>
    <row r="40" spans="2:7" s="5" customFormat="1" ht="25.5" x14ac:dyDescent="0.25">
      <c r="B40" s="140"/>
      <c r="C40" s="3" t="s">
        <v>27</v>
      </c>
      <c r="D40" s="3" t="s">
        <v>722</v>
      </c>
      <c r="E40" s="29" t="s">
        <v>10</v>
      </c>
      <c r="F40" s="3">
        <v>10</v>
      </c>
      <c r="G40" s="29"/>
    </row>
    <row r="41" spans="2:7" s="5" customFormat="1" x14ac:dyDescent="0.25">
      <c r="B41" s="140"/>
      <c r="C41" s="144" t="s">
        <v>28</v>
      </c>
      <c r="D41" s="145"/>
      <c r="E41" s="144"/>
      <c r="F41" s="144"/>
      <c r="G41" s="144"/>
    </row>
    <row r="42" spans="2:7" s="5" customFormat="1" ht="12.75" x14ac:dyDescent="0.25">
      <c r="B42" s="140"/>
      <c r="C42" s="28" t="s">
        <v>29</v>
      </c>
      <c r="D42" s="3" t="s">
        <v>668</v>
      </c>
      <c r="E42" s="29" t="s">
        <v>10</v>
      </c>
      <c r="F42" s="27" t="s">
        <v>10</v>
      </c>
      <c r="G42" s="27" t="s">
        <v>10</v>
      </c>
    </row>
    <row r="43" spans="2:7" s="5" customFormat="1" ht="12.75" x14ac:dyDescent="0.25">
      <c r="B43" s="140"/>
      <c r="C43" s="3" t="s">
        <v>30</v>
      </c>
      <c r="D43" s="3" t="s">
        <v>668</v>
      </c>
      <c r="E43" s="29" t="s">
        <v>10</v>
      </c>
      <c r="F43" s="29" t="s">
        <v>10</v>
      </c>
      <c r="G43" s="29" t="s">
        <v>10</v>
      </c>
    </row>
    <row r="44" spans="2:7" s="5" customFormat="1" ht="38.25" x14ac:dyDescent="0.25">
      <c r="B44" s="140"/>
      <c r="C44" s="3" t="s">
        <v>31</v>
      </c>
      <c r="D44" s="3" t="s">
        <v>668</v>
      </c>
      <c r="E44" s="29" t="s">
        <v>10</v>
      </c>
      <c r="F44" s="29" t="s">
        <v>10</v>
      </c>
      <c r="G44" s="29" t="s">
        <v>10</v>
      </c>
    </row>
    <row r="45" spans="2:7" s="5" customFormat="1" ht="25.5" x14ac:dyDescent="0.25">
      <c r="B45" s="140"/>
      <c r="C45" s="3" t="s">
        <v>365</v>
      </c>
      <c r="D45" s="3" t="s">
        <v>777</v>
      </c>
      <c r="E45" s="29" t="s">
        <v>10</v>
      </c>
      <c r="F45" s="29" t="s">
        <v>10</v>
      </c>
      <c r="G45" s="29"/>
    </row>
    <row r="46" spans="2:7" s="5" customFormat="1" ht="25.5" x14ac:dyDescent="0.25">
      <c r="B46" s="140"/>
      <c r="C46" s="3" t="s">
        <v>32</v>
      </c>
      <c r="D46" s="3" t="s">
        <v>668</v>
      </c>
      <c r="E46" s="29" t="s">
        <v>10</v>
      </c>
      <c r="F46" s="29" t="s">
        <v>10</v>
      </c>
      <c r="G46" s="29"/>
    </row>
    <row r="47" spans="2:7" s="5" customFormat="1" ht="12.75" x14ac:dyDescent="0.25">
      <c r="B47" s="140"/>
      <c r="C47" s="3" t="s">
        <v>33</v>
      </c>
      <c r="D47" s="3" t="s">
        <v>668</v>
      </c>
      <c r="E47" s="29" t="s">
        <v>10</v>
      </c>
      <c r="F47" s="29" t="s">
        <v>10</v>
      </c>
      <c r="G47" s="29"/>
    </row>
    <row r="48" spans="2:7" s="5" customFormat="1" ht="25.5" x14ac:dyDescent="0.25">
      <c r="B48" s="140"/>
      <c r="C48" s="3" t="s">
        <v>34</v>
      </c>
      <c r="D48" s="3" t="s">
        <v>706</v>
      </c>
      <c r="E48" s="29" t="s">
        <v>10</v>
      </c>
      <c r="F48" s="29" t="s">
        <v>10</v>
      </c>
      <c r="G48" s="29"/>
    </row>
    <row r="49" spans="2:7" s="5" customFormat="1" ht="25.5" x14ac:dyDescent="0.25">
      <c r="B49" s="140"/>
      <c r="C49" s="3" t="s">
        <v>35</v>
      </c>
      <c r="D49" s="3" t="s">
        <v>706</v>
      </c>
      <c r="E49" s="29" t="s">
        <v>10</v>
      </c>
      <c r="F49" s="29" t="s">
        <v>10</v>
      </c>
      <c r="G49" s="29" t="s">
        <v>542</v>
      </c>
    </row>
    <row r="50" spans="2:7" s="5" customFormat="1" ht="38.25" x14ac:dyDescent="0.25">
      <c r="B50" s="140"/>
      <c r="C50" s="3" t="s">
        <v>36</v>
      </c>
      <c r="D50" s="3" t="s">
        <v>677</v>
      </c>
      <c r="E50" s="29" t="s">
        <v>10</v>
      </c>
      <c r="F50" s="29" t="s">
        <v>10</v>
      </c>
      <c r="G50" s="29" t="s">
        <v>10</v>
      </c>
    </row>
    <row r="51" spans="2:7" s="5" customFormat="1" ht="25.5" x14ac:dyDescent="0.25">
      <c r="B51" s="140"/>
      <c r="C51" s="3" t="s">
        <v>37</v>
      </c>
      <c r="D51" s="3" t="s">
        <v>706</v>
      </c>
      <c r="E51" s="29" t="s">
        <v>10</v>
      </c>
      <c r="F51" s="29" t="s">
        <v>10</v>
      </c>
      <c r="G51" s="29" t="s">
        <v>10</v>
      </c>
    </row>
    <row r="52" spans="2:7" s="5" customFormat="1" ht="25.5" x14ac:dyDescent="0.25">
      <c r="B52" s="140"/>
      <c r="C52" s="3" t="s">
        <v>38</v>
      </c>
      <c r="D52" s="3" t="s">
        <v>706</v>
      </c>
      <c r="E52" s="29" t="s">
        <v>10</v>
      </c>
      <c r="F52" s="29" t="s">
        <v>10</v>
      </c>
      <c r="G52" s="29" t="s">
        <v>10</v>
      </c>
    </row>
    <row r="53" spans="2:7" s="5" customFormat="1" ht="25.5" x14ac:dyDescent="0.25">
      <c r="B53" s="140"/>
      <c r="C53" s="3" t="s">
        <v>39</v>
      </c>
      <c r="D53" s="3" t="s">
        <v>707</v>
      </c>
      <c r="E53" s="29" t="s">
        <v>10</v>
      </c>
      <c r="F53" s="29" t="s">
        <v>10</v>
      </c>
      <c r="G53" s="29" t="s">
        <v>542</v>
      </c>
    </row>
    <row r="54" spans="2:7" s="5" customFormat="1" ht="12.75" x14ac:dyDescent="0.25">
      <c r="B54" s="140"/>
      <c r="C54" s="3" t="s">
        <v>40</v>
      </c>
      <c r="D54" s="3" t="s">
        <v>707</v>
      </c>
      <c r="E54" s="29" t="s">
        <v>10</v>
      </c>
      <c r="F54" s="29" t="s">
        <v>10</v>
      </c>
      <c r="G54" s="29" t="s">
        <v>10</v>
      </c>
    </row>
    <row r="55" spans="2:7" s="5" customFormat="1" ht="25.5" x14ac:dyDescent="0.25">
      <c r="B55" s="140"/>
      <c r="C55" s="3" t="s">
        <v>41</v>
      </c>
      <c r="D55" s="3" t="s">
        <v>707</v>
      </c>
      <c r="E55" s="29" t="s">
        <v>10</v>
      </c>
      <c r="F55" s="29" t="s">
        <v>10</v>
      </c>
      <c r="G55" s="29" t="s">
        <v>10</v>
      </c>
    </row>
    <row r="56" spans="2:7" s="5" customFormat="1" ht="51" x14ac:dyDescent="0.25">
      <c r="B56" s="140"/>
      <c r="C56" s="3" t="s">
        <v>42</v>
      </c>
      <c r="D56" s="3" t="s">
        <v>704</v>
      </c>
      <c r="E56" s="29" t="s">
        <v>10</v>
      </c>
      <c r="F56" s="29" t="s">
        <v>10</v>
      </c>
      <c r="G56" s="29" t="s">
        <v>10</v>
      </c>
    </row>
    <row r="57" spans="2:7" s="5" customFormat="1" ht="12.75" x14ac:dyDescent="0.25">
      <c r="B57" s="140"/>
      <c r="C57" s="3" t="s">
        <v>43</v>
      </c>
      <c r="D57" s="3" t="s">
        <v>706</v>
      </c>
      <c r="E57" s="29" t="s">
        <v>10</v>
      </c>
      <c r="F57" s="29" t="s">
        <v>10</v>
      </c>
      <c r="G57" s="29" t="s">
        <v>10</v>
      </c>
    </row>
    <row r="58" spans="2:7" s="5" customFormat="1" ht="25.5" x14ac:dyDescent="0.25">
      <c r="B58" s="140"/>
      <c r="C58" s="3" t="s">
        <v>44</v>
      </c>
      <c r="D58" s="3" t="s">
        <v>706</v>
      </c>
      <c r="E58" s="29" t="s">
        <v>10</v>
      </c>
      <c r="F58" s="29" t="s">
        <v>10</v>
      </c>
      <c r="G58" s="29" t="s">
        <v>10</v>
      </c>
    </row>
    <row r="59" spans="2:7" s="5" customFormat="1" ht="12.75" x14ac:dyDescent="0.25">
      <c r="B59" s="140"/>
      <c r="C59" s="3" t="s">
        <v>45</v>
      </c>
      <c r="D59" s="3" t="s">
        <v>681</v>
      </c>
      <c r="E59" s="29" t="s">
        <v>10</v>
      </c>
      <c r="F59" s="29" t="s">
        <v>10</v>
      </c>
      <c r="G59" s="29" t="s">
        <v>10</v>
      </c>
    </row>
    <row r="60" spans="2:7" s="5" customFormat="1" ht="12.75" x14ac:dyDescent="0.25">
      <c r="B60" s="140"/>
      <c r="C60" s="3" t="s">
        <v>46</v>
      </c>
      <c r="D60" s="3" t="s">
        <v>681</v>
      </c>
      <c r="E60" s="29" t="s">
        <v>10</v>
      </c>
      <c r="F60" s="29" t="s">
        <v>10</v>
      </c>
      <c r="G60" s="29" t="s">
        <v>10</v>
      </c>
    </row>
    <row r="61" spans="2:7" s="5" customFormat="1" ht="25.5" x14ac:dyDescent="0.25">
      <c r="B61" s="140"/>
      <c r="C61" s="3" t="s">
        <v>366</v>
      </c>
      <c r="D61" s="3" t="s">
        <v>681</v>
      </c>
      <c r="E61" s="29" t="s">
        <v>10</v>
      </c>
      <c r="F61" s="29" t="s">
        <v>10</v>
      </c>
      <c r="G61" s="29" t="s">
        <v>542</v>
      </c>
    </row>
    <row r="62" spans="2:7" s="5" customFormat="1" ht="12.75" x14ac:dyDescent="0.25">
      <c r="B62" s="140"/>
      <c r="C62" s="3" t="s">
        <v>47</v>
      </c>
      <c r="D62" s="25" t="s">
        <v>681</v>
      </c>
      <c r="E62" s="29" t="s">
        <v>10</v>
      </c>
      <c r="F62" s="29" t="s">
        <v>10</v>
      </c>
      <c r="G62" s="29" t="s">
        <v>10</v>
      </c>
    </row>
    <row r="63" spans="2:7" s="5" customFormat="1" ht="25.5" x14ac:dyDescent="0.25">
      <c r="B63" s="140"/>
      <c r="C63" s="3" t="s">
        <v>48</v>
      </c>
      <c r="D63" s="25" t="s">
        <v>681</v>
      </c>
      <c r="E63" s="29" t="s">
        <v>10</v>
      </c>
      <c r="F63" s="29" t="s">
        <v>10</v>
      </c>
      <c r="G63" s="29" t="s">
        <v>10</v>
      </c>
    </row>
    <row r="64" spans="2:7" s="5" customFormat="1" x14ac:dyDescent="0.25">
      <c r="B64" s="140"/>
      <c r="C64" s="144" t="s">
        <v>541</v>
      </c>
      <c r="D64" s="144"/>
      <c r="E64" s="144"/>
      <c r="F64" s="144"/>
      <c r="G64" s="144"/>
    </row>
    <row r="65" spans="2:7" s="5" customFormat="1" ht="12.75" x14ac:dyDescent="0.25">
      <c r="B65" s="140"/>
      <c r="C65" s="30" t="s">
        <v>367</v>
      </c>
      <c r="D65" s="3" t="s">
        <v>777</v>
      </c>
      <c r="E65" s="9" t="s">
        <v>10</v>
      </c>
      <c r="F65" s="27" t="s">
        <v>10</v>
      </c>
      <c r="G65" s="27" t="s">
        <v>10</v>
      </c>
    </row>
    <row r="66" spans="2:7" s="5" customFormat="1" ht="25.5" x14ac:dyDescent="0.25">
      <c r="B66" s="140"/>
      <c r="C66" s="3" t="s">
        <v>49</v>
      </c>
      <c r="D66" s="3" t="s">
        <v>514</v>
      </c>
      <c r="E66" s="29" t="s">
        <v>10</v>
      </c>
      <c r="F66" s="29">
        <v>3</v>
      </c>
      <c r="G66" s="29" t="s">
        <v>542</v>
      </c>
    </row>
    <row r="67" spans="2:7" s="5" customFormat="1" ht="12.75" x14ac:dyDescent="0.25">
      <c r="B67" s="140"/>
      <c r="C67" s="3" t="s">
        <v>368</v>
      </c>
      <c r="D67" s="3" t="s">
        <v>777</v>
      </c>
      <c r="E67" s="29" t="s">
        <v>10</v>
      </c>
      <c r="F67" s="29" t="s">
        <v>10</v>
      </c>
      <c r="G67" s="29" t="s">
        <v>10</v>
      </c>
    </row>
    <row r="68" spans="2:7" s="5" customFormat="1" ht="25.5" x14ac:dyDescent="0.25">
      <c r="B68" s="140"/>
      <c r="C68" s="3" t="s">
        <v>369</v>
      </c>
      <c r="D68" s="3" t="s">
        <v>777</v>
      </c>
      <c r="E68" s="29" t="s">
        <v>10</v>
      </c>
      <c r="F68" s="29" t="s">
        <v>10</v>
      </c>
      <c r="G68" s="29" t="s">
        <v>10</v>
      </c>
    </row>
    <row r="69" spans="2:7" s="5" customFormat="1" ht="12.75" x14ac:dyDescent="0.25">
      <c r="B69" s="140"/>
      <c r="C69" s="30" t="s">
        <v>50</v>
      </c>
      <c r="D69" s="3" t="s">
        <v>779</v>
      </c>
      <c r="E69" s="9" t="s">
        <v>10</v>
      </c>
      <c r="F69" s="27" t="s">
        <v>10</v>
      </c>
      <c r="G69" s="27" t="s">
        <v>10</v>
      </c>
    </row>
    <row r="70" spans="2:7" s="5" customFormat="1" x14ac:dyDescent="0.25">
      <c r="B70" s="140"/>
      <c r="C70" s="144" t="s">
        <v>51</v>
      </c>
      <c r="D70" s="146"/>
      <c r="E70" s="144"/>
      <c r="F70" s="144"/>
      <c r="G70" s="144"/>
    </row>
    <row r="71" spans="2:7" s="5" customFormat="1" ht="76.5" x14ac:dyDescent="0.25">
      <c r="B71" s="140"/>
      <c r="C71" s="133" t="s">
        <v>52</v>
      </c>
      <c r="D71" s="7" t="s">
        <v>714</v>
      </c>
      <c r="E71" s="129" t="s">
        <v>10</v>
      </c>
      <c r="F71" s="129" t="s">
        <v>10</v>
      </c>
      <c r="G71" s="129" t="s">
        <v>10</v>
      </c>
    </row>
    <row r="72" spans="2:7" s="5" customFormat="1" ht="25.5" x14ac:dyDescent="0.25">
      <c r="B72" s="140"/>
      <c r="C72" s="134"/>
      <c r="D72" s="8" t="s">
        <v>609</v>
      </c>
      <c r="E72" s="131"/>
      <c r="F72" s="131"/>
      <c r="G72" s="131"/>
    </row>
    <row r="73" spans="2:7" s="5" customFormat="1" ht="25.5" x14ac:dyDescent="0.25">
      <c r="B73" s="140"/>
      <c r="C73" s="3" t="s">
        <v>53</v>
      </c>
      <c r="D73" s="3" t="s">
        <v>777</v>
      </c>
      <c r="E73" s="29" t="s">
        <v>10</v>
      </c>
      <c r="F73" s="29" t="s">
        <v>10</v>
      </c>
      <c r="G73" s="29" t="s">
        <v>10</v>
      </c>
    </row>
    <row r="74" spans="2:7" s="5" customFormat="1" ht="12.75" x14ac:dyDescent="0.25">
      <c r="B74" s="140"/>
      <c r="C74" s="3" t="s">
        <v>54</v>
      </c>
      <c r="D74" s="3" t="s">
        <v>778</v>
      </c>
      <c r="E74" s="29" t="s">
        <v>10</v>
      </c>
      <c r="F74" s="29" t="s">
        <v>10</v>
      </c>
      <c r="G74" s="29" t="s">
        <v>10</v>
      </c>
    </row>
    <row r="75" spans="2:7" s="5" customFormat="1" ht="25.5" x14ac:dyDescent="0.25">
      <c r="B75" s="140"/>
      <c r="C75" s="3" t="s">
        <v>55</v>
      </c>
      <c r="D75" s="3" t="s">
        <v>715</v>
      </c>
      <c r="E75" s="29" t="s">
        <v>10</v>
      </c>
      <c r="F75" s="29" t="s">
        <v>10</v>
      </c>
      <c r="G75" s="29" t="s">
        <v>10</v>
      </c>
    </row>
    <row r="76" spans="2:7" s="5" customFormat="1" ht="63.75" x14ac:dyDescent="0.25">
      <c r="B76" s="140"/>
      <c r="C76" s="3" t="s">
        <v>56</v>
      </c>
      <c r="D76" s="3" t="s">
        <v>783</v>
      </c>
      <c r="E76" s="29" t="s">
        <v>10</v>
      </c>
      <c r="F76" s="29" t="s">
        <v>10</v>
      </c>
      <c r="G76" s="29" t="s">
        <v>10</v>
      </c>
    </row>
    <row r="77" spans="2:7" s="5" customFormat="1" ht="25.5" x14ac:dyDescent="0.25">
      <c r="B77" s="140"/>
      <c r="C77" s="3" t="s">
        <v>57</v>
      </c>
      <c r="D77" s="3" t="s">
        <v>784</v>
      </c>
      <c r="E77" s="29" t="s">
        <v>10</v>
      </c>
      <c r="F77" s="29" t="s">
        <v>10</v>
      </c>
      <c r="G77" s="29" t="s">
        <v>10</v>
      </c>
    </row>
    <row r="78" spans="2:7" s="5" customFormat="1" ht="25.5" x14ac:dyDescent="0.25">
      <c r="B78" s="140"/>
      <c r="C78" s="3" t="s">
        <v>58</v>
      </c>
      <c r="D78" s="3" t="s">
        <v>437</v>
      </c>
      <c r="E78" s="29" t="s">
        <v>10</v>
      </c>
      <c r="F78" s="29" t="s">
        <v>10</v>
      </c>
      <c r="G78" s="29" t="s">
        <v>10</v>
      </c>
    </row>
    <row r="79" spans="2:7" s="5" customFormat="1" ht="12.75" x14ac:dyDescent="0.25">
      <c r="B79" s="140"/>
      <c r="C79" s="3" t="s">
        <v>59</v>
      </c>
      <c r="D79" s="3" t="s">
        <v>438</v>
      </c>
      <c r="E79" s="29" t="s">
        <v>10</v>
      </c>
      <c r="F79" s="29" t="s">
        <v>10</v>
      </c>
      <c r="G79" s="29" t="s">
        <v>10</v>
      </c>
    </row>
    <row r="80" spans="2:7" s="5" customFormat="1" ht="25.5" x14ac:dyDescent="0.25">
      <c r="B80" s="140"/>
      <c r="C80" s="3" t="s">
        <v>60</v>
      </c>
      <c r="D80" s="21" t="s">
        <v>786</v>
      </c>
      <c r="E80" s="29" t="s">
        <v>10</v>
      </c>
      <c r="F80" s="29" t="s">
        <v>10</v>
      </c>
      <c r="G80" s="29" t="s">
        <v>10</v>
      </c>
    </row>
    <row r="81" spans="2:7" s="5" customFormat="1" ht="25.5" x14ac:dyDescent="0.25">
      <c r="B81" s="140"/>
      <c r="C81" s="3" t="s">
        <v>61</v>
      </c>
      <c r="D81" s="3" t="s">
        <v>785</v>
      </c>
      <c r="E81" s="29" t="s">
        <v>10</v>
      </c>
      <c r="F81" s="29" t="s">
        <v>10</v>
      </c>
      <c r="G81" s="29" t="s">
        <v>10</v>
      </c>
    </row>
    <row r="82" spans="2:7" s="5" customFormat="1" ht="12.75" x14ac:dyDescent="0.25">
      <c r="B82" s="140"/>
      <c r="C82" s="3" t="s">
        <v>156</v>
      </c>
      <c r="D82" s="3" t="s">
        <v>445</v>
      </c>
      <c r="E82" s="29" t="s">
        <v>10</v>
      </c>
      <c r="F82" s="29" t="s">
        <v>10</v>
      </c>
      <c r="G82" s="29" t="s">
        <v>10</v>
      </c>
    </row>
    <row r="83" spans="2:7" s="5" customFormat="1" ht="38.25" x14ac:dyDescent="0.25">
      <c r="B83" s="140"/>
      <c r="C83" s="3" t="s">
        <v>62</v>
      </c>
      <c r="D83" s="3" t="s">
        <v>446</v>
      </c>
      <c r="E83" s="29" t="s">
        <v>10</v>
      </c>
      <c r="F83" s="29" t="s">
        <v>10</v>
      </c>
      <c r="G83" s="29" t="s">
        <v>10</v>
      </c>
    </row>
    <row r="84" spans="2:7" s="5" customFormat="1" x14ac:dyDescent="0.25">
      <c r="B84" s="136" t="s">
        <v>158</v>
      </c>
      <c r="C84" s="136"/>
      <c r="D84" s="136"/>
      <c r="E84" s="136"/>
      <c r="F84" s="136"/>
      <c r="G84" s="136"/>
    </row>
    <row r="85" spans="2:7" x14ac:dyDescent="0.25">
      <c r="B85" s="140" t="s">
        <v>63</v>
      </c>
      <c r="C85" s="3" t="s">
        <v>64</v>
      </c>
      <c r="D85" s="28" t="s">
        <v>731</v>
      </c>
      <c r="E85" s="29" t="s">
        <v>10</v>
      </c>
      <c r="F85" s="29" t="s">
        <v>10</v>
      </c>
      <c r="G85" s="29" t="s">
        <v>10</v>
      </c>
    </row>
    <row r="86" spans="2:7" x14ac:dyDescent="0.25">
      <c r="B86" s="140"/>
      <c r="C86" s="3" t="s">
        <v>65</v>
      </c>
      <c r="D86" s="28" t="s">
        <v>731</v>
      </c>
      <c r="E86" s="29" t="s">
        <v>10</v>
      </c>
      <c r="F86" s="29" t="s">
        <v>10</v>
      </c>
      <c r="G86" s="29" t="s">
        <v>10</v>
      </c>
    </row>
    <row r="87" spans="2:7" x14ac:dyDescent="0.25">
      <c r="B87" s="140"/>
      <c r="C87" s="3" t="s">
        <v>66</v>
      </c>
      <c r="D87" s="28" t="s">
        <v>731</v>
      </c>
      <c r="E87" s="29" t="s">
        <v>10</v>
      </c>
      <c r="F87" s="29" t="s">
        <v>10</v>
      </c>
      <c r="G87" s="29" t="s">
        <v>10</v>
      </c>
    </row>
    <row r="88" spans="2:7" s="5" customFormat="1" ht="89.25" x14ac:dyDescent="0.25">
      <c r="B88" s="137" t="s">
        <v>439</v>
      </c>
      <c r="C88" s="133" t="s">
        <v>440</v>
      </c>
      <c r="D88" s="31" t="s">
        <v>933</v>
      </c>
      <c r="E88" s="129" t="s">
        <v>10</v>
      </c>
      <c r="F88" s="129" t="s">
        <v>10</v>
      </c>
      <c r="G88" s="148" t="s">
        <v>542</v>
      </c>
    </row>
    <row r="89" spans="2:7" s="5" customFormat="1" ht="25.5" x14ac:dyDescent="0.25">
      <c r="B89" s="138"/>
      <c r="C89" s="134"/>
      <c r="D89" s="8" t="s">
        <v>609</v>
      </c>
      <c r="E89" s="131"/>
      <c r="F89" s="131"/>
      <c r="G89" s="149"/>
    </row>
    <row r="90" spans="2:7" s="5" customFormat="1" ht="25.5" x14ac:dyDescent="0.25">
      <c r="B90" s="138"/>
      <c r="C90" s="3" t="s">
        <v>441</v>
      </c>
      <c r="D90" s="28" t="s">
        <v>738</v>
      </c>
      <c r="E90" s="29" t="s">
        <v>10</v>
      </c>
      <c r="F90" s="29">
        <v>7</v>
      </c>
      <c r="G90" s="29"/>
    </row>
    <row r="91" spans="2:7" s="5" customFormat="1" ht="63.75" x14ac:dyDescent="0.25">
      <c r="B91" s="138"/>
      <c r="C91" s="3" t="s">
        <v>442</v>
      </c>
      <c r="D91" s="3" t="s">
        <v>519</v>
      </c>
      <c r="E91" s="29" t="s">
        <v>10</v>
      </c>
      <c r="F91" s="29" t="s">
        <v>10</v>
      </c>
      <c r="G91" s="29" t="s">
        <v>10</v>
      </c>
    </row>
    <row r="92" spans="2:7" s="5" customFormat="1" ht="38.25" x14ac:dyDescent="0.25">
      <c r="B92" s="139"/>
      <c r="C92" s="3" t="s">
        <v>443</v>
      </c>
      <c r="D92" s="3" t="s">
        <v>713</v>
      </c>
      <c r="E92" s="29" t="s">
        <v>10</v>
      </c>
      <c r="F92" s="29" t="s">
        <v>10</v>
      </c>
      <c r="G92" s="29" t="s">
        <v>10</v>
      </c>
    </row>
    <row r="93" spans="2:7" s="5" customFormat="1" ht="51" x14ac:dyDescent="0.25">
      <c r="B93" s="140" t="s">
        <v>80</v>
      </c>
      <c r="C93" s="3" t="s">
        <v>81</v>
      </c>
      <c r="D93" s="28" t="s">
        <v>436</v>
      </c>
      <c r="E93" s="29" t="s">
        <v>10</v>
      </c>
      <c r="F93" s="29" t="s">
        <v>79</v>
      </c>
      <c r="G93" s="29" t="s">
        <v>543</v>
      </c>
    </row>
    <row r="94" spans="2:7" s="5" customFormat="1" ht="51" x14ac:dyDescent="0.25">
      <c r="B94" s="140"/>
      <c r="C94" s="3" t="s">
        <v>82</v>
      </c>
      <c r="D94" s="28" t="s">
        <v>436</v>
      </c>
      <c r="E94" s="29" t="s">
        <v>10</v>
      </c>
      <c r="F94" s="29">
        <v>8</v>
      </c>
      <c r="G94" s="29" t="s">
        <v>543</v>
      </c>
    </row>
    <row r="95" spans="2:7" s="5" customFormat="1" ht="51" x14ac:dyDescent="0.25">
      <c r="B95" s="140"/>
      <c r="C95" s="3" t="s">
        <v>83</v>
      </c>
      <c r="D95" s="28" t="s">
        <v>436</v>
      </c>
      <c r="E95" s="29" t="s">
        <v>10</v>
      </c>
      <c r="F95" s="3">
        <v>8</v>
      </c>
      <c r="G95" s="29" t="s">
        <v>543</v>
      </c>
    </row>
    <row r="96" spans="2:7" s="5" customFormat="1" ht="51" x14ac:dyDescent="0.25">
      <c r="B96" s="140"/>
      <c r="C96" s="3" t="s">
        <v>84</v>
      </c>
      <c r="D96" s="28" t="s">
        <v>436</v>
      </c>
      <c r="E96" s="29" t="s">
        <v>10</v>
      </c>
      <c r="F96" s="29" t="s">
        <v>67</v>
      </c>
      <c r="G96" s="29" t="s">
        <v>543</v>
      </c>
    </row>
    <row r="97" spans="2:7" s="5" customFormat="1" ht="51" x14ac:dyDescent="0.25">
      <c r="B97" s="140"/>
      <c r="C97" s="3" t="s">
        <v>157</v>
      </c>
      <c r="D97" s="3" t="s">
        <v>418</v>
      </c>
      <c r="E97" s="29" t="s">
        <v>10</v>
      </c>
      <c r="F97" s="29" t="s">
        <v>67</v>
      </c>
      <c r="G97" s="29" t="s">
        <v>543</v>
      </c>
    </row>
    <row r="98" spans="2:7" s="5" customFormat="1" ht="76.5" x14ac:dyDescent="0.25">
      <c r="B98" s="140" t="s">
        <v>96</v>
      </c>
      <c r="C98" s="3" t="s">
        <v>97</v>
      </c>
      <c r="D98" s="28" t="s">
        <v>421</v>
      </c>
      <c r="E98" s="29" t="s">
        <v>10</v>
      </c>
      <c r="F98" s="29" t="s">
        <v>79</v>
      </c>
      <c r="G98" s="29" t="s">
        <v>545</v>
      </c>
    </row>
    <row r="99" spans="2:7" s="5" customFormat="1" ht="76.5" x14ac:dyDescent="0.25">
      <c r="B99" s="140"/>
      <c r="C99" s="3" t="s">
        <v>98</v>
      </c>
      <c r="D99" s="28" t="s">
        <v>421</v>
      </c>
      <c r="E99" s="29" t="s">
        <v>10</v>
      </c>
      <c r="F99" s="29" t="s">
        <v>79</v>
      </c>
      <c r="G99" s="29" t="s">
        <v>545</v>
      </c>
    </row>
    <row r="100" spans="2:7" s="5" customFormat="1" ht="76.5" x14ac:dyDescent="0.25">
      <c r="B100" s="140"/>
      <c r="C100" s="3" t="s">
        <v>99</v>
      </c>
      <c r="D100" s="28" t="s">
        <v>421</v>
      </c>
      <c r="E100" s="29" t="s">
        <v>10</v>
      </c>
      <c r="F100" s="29" t="s">
        <v>79</v>
      </c>
      <c r="G100" s="29" t="s">
        <v>545</v>
      </c>
    </row>
    <row r="101" spans="2:7" s="5" customFormat="1" ht="51" x14ac:dyDescent="0.25">
      <c r="B101" s="140"/>
      <c r="C101" s="3" t="s">
        <v>100</v>
      </c>
      <c r="D101" s="28" t="s">
        <v>421</v>
      </c>
      <c r="E101" s="29" t="s">
        <v>10</v>
      </c>
      <c r="F101" s="3">
        <v>8</v>
      </c>
      <c r="G101" s="29" t="s">
        <v>543</v>
      </c>
    </row>
    <row r="102" spans="2:7" s="5" customFormat="1" ht="51" x14ac:dyDescent="0.25">
      <c r="B102" s="140"/>
      <c r="C102" s="3" t="s">
        <v>101</v>
      </c>
      <c r="D102" s="28" t="s">
        <v>421</v>
      </c>
      <c r="E102" s="29" t="s">
        <v>10</v>
      </c>
      <c r="F102" s="29" t="s">
        <v>67</v>
      </c>
      <c r="G102" s="29" t="s">
        <v>543</v>
      </c>
    </row>
    <row r="103" spans="2:7" s="5" customFormat="1" ht="25.5" x14ac:dyDescent="0.25">
      <c r="B103" s="140"/>
      <c r="C103" s="3" t="s">
        <v>102</v>
      </c>
      <c r="D103" s="3" t="s">
        <v>387</v>
      </c>
      <c r="E103" s="29" t="s">
        <v>10</v>
      </c>
      <c r="F103" s="29" t="s">
        <v>79</v>
      </c>
      <c r="G103" s="29" t="s">
        <v>542</v>
      </c>
    </row>
    <row r="104" spans="2:7" s="5" customFormat="1" ht="51" x14ac:dyDescent="0.25">
      <c r="B104" s="140"/>
      <c r="C104" s="3" t="s">
        <v>103</v>
      </c>
      <c r="D104" s="3" t="s">
        <v>937</v>
      </c>
      <c r="E104" s="29" t="s">
        <v>10</v>
      </c>
      <c r="F104" s="29" t="s">
        <v>79</v>
      </c>
      <c r="G104" s="29" t="s">
        <v>543</v>
      </c>
    </row>
    <row r="105" spans="2:7" s="5" customFormat="1" x14ac:dyDescent="0.25">
      <c r="B105" s="136" t="s">
        <v>160</v>
      </c>
      <c r="C105" s="136"/>
      <c r="D105" s="136"/>
      <c r="E105" s="136"/>
      <c r="F105" s="136"/>
      <c r="G105" s="136"/>
    </row>
    <row r="106" spans="2:7" x14ac:dyDescent="0.25">
      <c r="B106" s="140" t="s">
        <v>63</v>
      </c>
      <c r="C106" s="3" t="s">
        <v>64</v>
      </c>
      <c r="D106" s="3" t="s">
        <v>854</v>
      </c>
      <c r="E106" s="29" t="s">
        <v>10</v>
      </c>
      <c r="F106" s="29" t="s">
        <v>10</v>
      </c>
      <c r="G106" s="29" t="s">
        <v>10</v>
      </c>
    </row>
    <row r="107" spans="2:7" x14ac:dyDescent="0.25">
      <c r="B107" s="140"/>
      <c r="C107" s="3" t="s">
        <v>65</v>
      </c>
      <c r="D107" s="3" t="s">
        <v>854</v>
      </c>
      <c r="E107" s="29" t="s">
        <v>10</v>
      </c>
      <c r="F107" s="29" t="s">
        <v>10</v>
      </c>
      <c r="G107" s="29" t="s">
        <v>10</v>
      </c>
    </row>
    <row r="108" spans="2:7" x14ac:dyDescent="0.25">
      <c r="B108" s="140"/>
      <c r="C108" s="3" t="s">
        <v>66</v>
      </c>
      <c r="D108" s="3" t="s">
        <v>854</v>
      </c>
      <c r="E108" s="29" t="s">
        <v>10</v>
      </c>
      <c r="F108" s="29" t="s">
        <v>10</v>
      </c>
      <c r="G108" s="29" t="s">
        <v>10</v>
      </c>
    </row>
    <row r="109" spans="2:7" s="5" customFormat="1" ht="25.5" x14ac:dyDescent="0.25">
      <c r="B109" s="140" t="s">
        <v>119</v>
      </c>
      <c r="C109" s="3" t="s">
        <v>120</v>
      </c>
      <c r="D109" s="3" t="s">
        <v>854</v>
      </c>
      <c r="E109" s="29" t="s">
        <v>10</v>
      </c>
      <c r="F109" s="29" t="s">
        <v>10</v>
      </c>
      <c r="G109" s="29" t="s">
        <v>542</v>
      </c>
    </row>
    <row r="110" spans="2:7" s="5" customFormat="1" ht="25.5" x14ac:dyDescent="0.25">
      <c r="B110" s="140"/>
      <c r="C110" s="3" t="s">
        <v>121</v>
      </c>
      <c r="D110" s="3" t="s">
        <v>854</v>
      </c>
      <c r="E110" s="29" t="s">
        <v>10</v>
      </c>
      <c r="F110" s="29" t="s">
        <v>10</v>
      </c>
      <c r="G110" s="29" t="s">
        <v>542</v>
      </c>
    </row>
    <row r="111" spans="2:7" s="5" customFormat="1" ht="25.5" x14ac:dyDescent="0.25">
      <c r="B111" s="140"/>
      <c r="C111" s="3" t="s">
        <v>122</v>
      </c>
      <c r="D111" s="3" t="s">
        <v>854</v>
      </c>
      <c r="E111" s="29" t="s">
        <v>10</v>
      </c>
      <c r="F111" s="29" t="s">
        <v>10</v>
      </c>
      <c r="G111" s="29" t="s">
        <v>542</v>
      </c>
    </row>
    <row r="112" spans="2:7" s="5" customFormat="1" ht="38.25" x14ac:dyDescent="0.25">
      <c r="B112" s="140"/>
      <c r="C112" s="3" t="s">
        <v>123</v>
      </c>
      <c r="D112" s="3" t="s">
        <v>854</v>
      </c>
      <c r="E112" s="29" t="s">
        <v>10</v>
      </c>
      <c r="F112" s="29" t="s">
        <v>10</v>
      </c>
      <c r="G112" s="29"/>
    </row>
    <row r="113" spans="2:7" s="5" customFormat="1" ht="25.5" x14ac:dyDescent="0.25">
      <c r="B113" s="140"/>
      <c r="C113" s="3" t="s">
        <v>124</v>
      </c>
      <c r="D113" s="3" t="s">
        <v>854</v>
      </c>
      <c r="E113" s="29" t="s">
        <v>10</v>
      </c>
      <c r="F113" s="29" t="s">
        <v>10</v>
      </c>
      <c r="G113" s="29" t="s">
        <v>542</v>
      </c>
    </row>
    <row r="114" spans="2:7" s="5" customFormat="1" ht="25.5" x14ac:dyDescent="0.25">
      <c r="B114" s="140"/>
      <c r="C114" s="3" t="s">
        <v>125</v>
      </c>
      <c r="D114" s="3" t="s">
        <v>854</v>
      </c>
      <c r="E114" s="29" t="s">
        <v>10</v>
      </c>
      <c r="F114" s="29" t="s">
        <v>10</v>
      </c>
      <c r="G114" s="29" t="s">
        <v>542</v>
      </c>
    </row>
    <row r="115" spans="2:7" s="5" customFormat="1" ht="38.25" x14ac:dyDescent="0.25">
      <c r="B115" s="140"/>
      <c r="C115" s="3" t="s">
        <v>126</v>
      </c>
      <c r="D115" s="3" t="s">
        <v>862</v>
      </c>
      <c r="E115" s="29" t="s">
        <v>10</v>
      </c>
      <c r="F115" s="29" t="s">
        <v>10</v>
      </c>
      <c r="G115" s="29"/>
    </row>
    <row r="116" spans="2:7" s="5" customFormat="1" ht="25.5" x14ac:dyDescent="0.25">
      <c r="B116" s="140"/>
      <c r="C116" s="3" t="s">
        <v>127</v>
      </c>
      <c r="D116" s="3" t="s">
        <v>854</v>
      </c>
      <c r="E116" s="29" t="s">
        <v>10</v>
      </c>
      <c r="F116" s="29" t="s">
        <v>10</v>
      </c>
      <c r="G116" s="29" t="s">
        <v>542</v>
      </c>
    </row>
    <row r="117" spans="2:7" s="5" customFormat="1" ht="51" x14ac:dyDescent="0.25">
      <c r="B117" s="140"/>
      <c r="C117" s="3" t="s">
        <v>128</v>
      </c>
      <c r="D117" s="3" t="s">
        <v>855</v>
      </c>
      <c r="E117" s="29" t="s">
        <v>10</v>
      </c>
      <c r="F117" s="29" t="s">
        <v>10</v>
      </c>
      <c r="G117" s="29" t="s">
        <v>543</v>
      </c>
    </row>
    <row r="118" spans="2:7" s="5" customFormat="1" ht="51" x14ac:dyDescent="0.25">
      <c r="B118" s="140"/>
      <c r="C118" s="3" t="s">
        <v>129</v>
      </c>
      <c r="D118" s="3" t="s">
        <v>855</v>
      </c>
      <c r="E118" s="29" t="s">
        <v>10</v>
      </c>
      <c r="F118" s="29" t="s">
        <v>10</v>
      </c>
      <c r="G118" s="29" t="s">
        <v>543</v>
      </c>
    </row>
    <row r="119" spans="2:7" s="5" customFormat="1" x14ac:dyDescent="0.25">
      <c r="B119" s="136" t="s">
        <v>161</v>
      </c>
      <c r="C119" s="136"/>
      <c r="D119" s="136"/>
      <c r="E119" s="136"/>
      <c r="F119" s="136"/>
      <c r="G119" s="136"/>
    </row>
    <row r="120" spans="2:7" x14ac:dyDescent="0.25">
      <c r="B120" s="140" t="s">
        <v>63</v>
      </c>
      <c r="C120" s="3" t="s">
        <v>64</v>
      </c>
      <c r="D120" s="3" t="s">
        <v>677</v>
      </c>
      <c r="E120" s="29" t="s">
        <v>10</v>
      </c>
      <c r="F120" s="29" t="s">
        <v>10</v>
      </c>
      <c r="G120" s="29" t="s">
        <v>10</v>
      </c>
    </row>
    <row r="121" spans="2:7" x14ac:dyDescent="0.25">
      <c r="B121" s="140"/>
      <c r="C121" s="3" t="s">
        <v>65</v>
      </c>
      <c r="D121" s="3" t="s">
        <v>677</v>
      </c>
      <c r="E121" s="29" t="s">
        <v>10</v>
      </c>
      <c r="F121" s="29" t="s">
        <v>10</v>
      </c>
      <c r="G121" s="29" t="s">
        <v>10</v>
      </c>
    </row>
    <row r="122" spans="2:7" x14ac:dyDescent="0.25">
      <c r="B122" s="140"/>
      <c r="C122" s="3" t="s">
        <v>66</v>
      </c>
      <c r="D122" s="3" t="s">
        <v>677</v>
      </c>
      <c r="E122" s="29" t="s">
        <v>10</v>
      </c>
      <c r="F122" s="29" t="s">
        <v>10</v>
      </c>
      <c r="G122" s="29" t="s">
        <v>10</v>
      </c>
    </row>
    <row r="123" spans="2:7" s="5" customFormat="1" x14ac:dyDescent="0.25">
      <c r="B123" s="136" t="s">
        <v>162</v>
      </c>
      <c r="C123" s="136"/>
      <c r="D123" s="136"/>
      <c r="E123" s="136"/>
      <c r="F123" s="136"/>
      <c r="G123" s="136"/>
    </row>
    <row r="124" spans="2:7" x14ac:dyDescent="0.25">
      <c r="B124" s="140" t="s">
        <v>63</v>
      </c>
      <c r="C124" s="3" t="s">
        <v>64</v>
      </c>
      <c r="D124" s="3" t="s">
        <v>721</v>
      </c>
      <c r="E124" s="29" t="s">
        <v>10</v>
      </c>
      <c r="F124" s="29" t="s">
        <v>10</v>
      </c>
      <c r="G124" s="29" t="s">
        <v>10</v>
      </c>
    </row>
    <row r="125" spans="2:7" x14ac:dyDescent="0.25">
      <c r="B125" s="140"/>
      <c r="C125" s="3" t="s">
        <v>65</v>
      </c>
      <c r="D125" s="3" t="s">
        <v>721</v>
      </c>
      <c r="E125" s="29" t="s">
        <v>10</v>
      </c>
      <c r="F125" s="29" t="s">
        <v>10</v>
      </c>
      <c r="G125" s="29" t="s">
        <v>10</v>
      </c>
    </row>
    <row r="126" spans="2:7" x14ac:dyDescent="0.25">
      <c r="B126" s="140"/>
      <c r="C126" s="3" t="s">
        <v>66</v>
      </c>
      <c r="D126" s="3" t="s">
        <v>721</v>
      </c>
      <c r="E126" s="29" t="s">
        <v>10</v>
      </c>
      <c r="F126" s="29" t="s">
        <v>10</v>
      </c>
      <c r="G126" s="29" t="s">
        <v>10</v>
      </c>
    </row>
    <row r="127" spans="2:7" s="5" customFormat="1" ht="45" x14ac:dyDescent="0.25">
      <c r="B127" s="26" t="s">
        <v>904</v>
      </c>
      <c r="C127" s="3" t="s">
        <v>74</v>
      </c>
      <c r="D127" s="3" t="s">
        <v>618</v>
      </c>
      <c r="E127" s="29" t="s">
        <v>10</v>
      </c>
      <c r="F127" s="29" t="s">
        <v>10</v>
      </c>
      <c r="G127" s="29" t="s">
        <v>542</v>
      </c>
    </row>
    <row r="128" spans="2:7" s="5" customFormat="1" ht="25.5" x14ac:dyDescent="0.25">
      <c r="B128" s="140" t="s">
        <v>75</v>
      </c>
      <c r="C128" s="3" t="s">
        <v>76</v>
      </c>
      <c r="D128" s="3" t="s">
        <v>875</v>
      </c>
      <c r="E128" s="29" t="s">
        <v>10</v>
      </c>
      <c r="F128" s="29">
        <v>10</v>
      </c>
      <c r="G128" s="29" t="s">
        <v>542</v>
      </c>
    </row>
    <row r="129" spans="2:7" s="5" customFormat="1" ht="25.5" x14ac:dyDescent="0.25">
      <c r="B129" s="140"/>
      <c r="C129" s="3" t="s">
        <v>77</v>
      </c>
      <c r="D129" s="3" t="s">
        <v>875</v>
      </c>
      <c r="E129" s="29" t="s">
        <v>10</v>
      </c>
      <c r="F129" s="29">
        <v>10</v>
      </c>
      <c r="G129" s="29" t="s">
        <v>542</v>
      </c>
    </row>
    <row r="130" spans="2:7" s="5" customFormat="1" ht="25.5" x14ac:dyDescent="0.25">
      <c r="B130" s="140"/>
      <c r="C130" s="3" t="s">
        <v>78</v>
      </c>
      <c r="D130" s="3" t="s">
        <v>875</v>
      </c>
      <c r="E130" s="29" t="s">
        <v>10</v>
      </c>
      <c r="F130" s="29">
        <v>10</v>
      </c>
      <c r="G130" s="29" t="s">
        <v>542</v>
      </c>
    </row>
    <row r="131" spans="2:7" s="5" customFormat="1" ht="25.5" customHeight="1" x14ac:dyDescent="0.25">
      <c r="B131" s="140" t="s">
        <v>112</v>
      </c>
      <c r="C131" s="141" t="s">
        <v>113</v>
      </c>
      <c r="D131" s="142" t="s">
        <v>720</v>
      </c>
      <c r="E131" s="132" t="s">
        <v>10</v>
      </c>
      <c r="F131" s="129">
        <v>8</v>
      </c>
      <c r="G131" s="129" t="s">
        <v>10</v>
      </c>
    </row>
    <row r="132" spans="2:7" s="5" customFormat="1" ht="12.75" customHeight="1" x14ac:dyDescent="0.25">
      <c r="B132" s="140"/>
      <c r="C132" s="141"/>
      <c r="D132" s="142"/>
      <c r="E132" s="132"/>
      <c r="F132" s="130"/>
      <c r="G132" s="130"/>
    </row>
    <row r="133" spans="2:7" s="5" customFormat="1" ht="12.75" customHeight="1" x14ac:dyDescent="0.25">
      <c r="B133" s="140"/>
      <c r="C133" s="141"/>
      <c r="D133" s="142"/>
      <c r="E133" s="132"/>
      <c r="F133" s="131"/>
      <c r="G133" s="131"/>
    </row>
    <row r="134" spans="2:7" s="5" customFormat="1" ht="15" customHeight="1" x14ac:dyDescent="0.25">
      <c r="B134" s="140"/>
      <c r="C134" s="141" t="s">
        <v>114</v>
      </c>
      <c r="D134" s="142" t="s">
        <v>720</v>
      </c>
      <c r="E134" s="132" t="s">
        <v>10</v>
      </c>
      <c r="F134" s="129">
        <v>8</v>
      </c>
      <c r="G134" s="129" t="s">
        <v>10</v>
      </c>
    </row>
    <row r="135" spans="2:7" s="5" customFormat="1" ht="12.75" x14ac:dyDescent="0.25">
      <c r="B135" s="140"/>
      <c r="C135" s="141"/>
      <c r="D135" s="142"/>
      <c r="E135" s="132"/>
      <c r="F135" s="130"/>
      <c r="G135" s="130"/>
    </row>
    <row r="136" spans="2:7" s="5" customFormat="1" ht="12.75" x14ac:dyDescent="0.25">
      <c r="B136" s="140"/>
      <c r="C136" s="141"/>
      <c r="D136" s="143"/>
      <c r="E136" s="132"/>
      <c r="F136" s="131"/>
      <c r="G136" s="131"/>
    </row>
    <row r="137" spans="2:7" s="5" customFormat="1" ht="75" customHeight="1" x14ac:dyDescent="0.25">
      <c r="B137" s="19" t="s">
        <v>139</v>
      </c>
      <c r="C137" s="23" t="s">
        <v>140</v>
      </c>
      <c r="D137" s="3" t="s">
        <v>894</v>
      </c>
      <c r="E137" s="24" t="s">
        <v>10</v>
      </c>
      <c r="F137" s="29">
        <v>3</v>
      </c>
      <c r="G137" s="29" t="s">
        <v>542</v>
      </c>
    </row>
    <row r="138" spans="2:7" s="5" customFormat="1" ht="45" x14ac:dyDescent="0.25">
      <c r="B138" s="19" t="s">
        <v>141</v>
      </c>
      <c r="C138" s="23" t="s">
        <v>142</v>
      </c>
      <c r="D138" s="3" t="s">
        <v>894</v>
      </c>
      <c r="E138" s="24" t="s">
        <v>10</v>
      </c>
      <c r="F138" s="29">
        <v>5</v>
      </c>
      <c r="G138" s="29" t="s">
        <v>542</v>
      </c>
    </row>
    <row r="139" spans="2:7" s="5" customFormat="1" ht="75" x14ac:dyDescent="0.25">
      <c r="B139" s="19" t="s">
        <v>143</v>
      </c>
      <c r="C139" s="23" t="s">
        <v>144</v>
      </c>
      <c r="D139" s="3" t="s">
        <v>894</v>
      </c>
      <c r="E139" s="24" t="s">
        <v>10</v>
      </c>
      <c r="F139" s="29">
        <v>4</v>
      </c>
      <c r="G139" s="29" t="s">
        <v>542</v>
      </c>
    </row>
    <row r="140" spans="2:7" s="5" customFormat="1" ht="51" x14ac:dyDescent="0.25">
      <c r="B140" s="140" t="s">
        <v>150</v>
      </c>
      <c r="C140" s="3" t="s">
        <v>151</v>
      </c>
      <c r="D140" s="22" t="s">
        <v>719</v>
      </c>
      <c r="E140" s="29" t="s">
        <v>10</v>
      </c>
      <c r="F140" s="29">
        <v>2</v>
      </c>
      <c r="G140" s="29" t="s">
        <v>543</v>
      </c>
    </row>
    <row r="141" spans="2:7" s="5" customFormat="1" ht="51" x14ac:dyDescent="0.25">
      <c r="B141" s="140"/>
      <c r="C141" s="3" t="s">
        <v>152</v>
      </c>
      <c r="D141" s="3" t="s">
        <v>719</v>
      </c>
      <c r="E141" s="29" t="s">
        <v>10</v>
      </c>
      <c r="F141" s="29">
        <v>2</v>
      </c>
      <c r="G141" s="29" t="s">
        <v>543</v>
      </c>
    </row>
    <row r="142" spans="2:7" s="5" customFormat="1" ht="60" x14ac:dyDescent="0.25">
      <c r="B142" s="19" t="s">
        <v>153</v>
      </c>
      <c r="C142" s="3" t="s">
        <v>154</v>
      </c>
      <c r="D142" s="3" t="s">
        <v>600</v>
      </c>
      <c r="E142" s="29" t="s">
        <v>10</v>
      </c>
      <c r="F142" s="29" t="s">
        <v>10</v>
      </c>
      <c r="G142" s="29" t="s">
        <v>542</v>
      </c>
    </row>
    <row r="143" spans="2:7" s="5" customFormat="1" x14ac:dyDescent="0.25">
      <c r="B143" s="136" t="s">
        <v>163</v>
      </c>
      <c r="C143" s="136"/>
      <c r="D143" s="136"/>
      <c r="E143" s="136"/>
      <c r="F143" s="136"/>
      <c r="G143" s="136"/>
    </row>
    <row r="144" spans="2:7" x14ac:dyDescent="0.25">
      <c r="B144" s="140" t="s">
        <v>63</v>
      </c>
      <c r="C144" s="3" t="s">
        <v>64</v>
      </c>
      <c r="D144" s="3" t="s">
        <v>708</v>
      </c>
      <c r="E144" s="29" t="s">
        <v>10</v>
      </c>
      <c r="F144" s="29" t="s">
        <v>10</v>
      </c>
      <c r="G144" s="29" t="s">
        <v>10</v>
      </c>
    </row>
    <row r="145" spans="2:7" x14ac:dyDescent="0.25">
      <c r="B145" s="140"/>
      <c r="C145" s="3" t="s">
        <v>65</v>
      </c>
      <c r="D145" s="3" t="s">
        <v>708</v>
      </c>
      <c r="E145" s="29" t="s">
        <v>10</v>
      </c>
      <c r="F145" s="29" t="s">
        <v>10</v>
      </c>
      <c r="G145" s="29" t="s">
        <v>10</v>
      </c>
    </row>
    <row r="146" spans="2:7" x14ac:dyDescent="0.25">
      <c r="B146" s="140"/>
      <c r="C146" s="3" t="s">
        <v>66</v>
      </c>
      <c r="D146" s="3" t="s">
        <v>708</v>
      </c>
      <c r="E146" s="29" t="s">
        <v>10</v>
      </c>
      <c r="F146" s="29" t="s">
        <v>10</v>
      </c>
      <c r="G146" s="29" t="s">
        <v>10</v>
      </c>
    </row>
    <row r="147" spans="2:7" s="5" customFormat="1" ht="51" x14ac:dyDescent="0.25">
      <c r="B147" s="140" t="s">
        <v>115</v>
      </c>
      <c r="C147" s="3" t="s">
        <v>116</v>
      </c>
      <c r="D147" s="3" t="s">
        <v>512</v>
      </c>
      <c r="E147" s="29" t="s">
        <v>10</v>
      </c>
      <c r="F147" s="29">
        <v>6</v>
      </c>
      <c r="G147" s="29" t="s">
        <v>543</v>
      </c>
    </row>
    <row r="148" spans="2:7" s="5" customFormat="1" ht="89.25" x14ac:dyDescent="0.25">
      <c r="B148" s="140"/>
      <c r="C148" s="3" t="s">
        <v>117</v>
      </c>
      <c r="D148" s="3" t="s">
        <v>517</v>
      </c>
      <c r="E148" s="29" t="s">
        <v>10</v>
      </c>
      <c r="F148" s="29" t="s">
        <v>10</v>
      </c>
      <c r="G148" s="29" t="s">
        <v>543</v>
      </c>
    </row>
    <row r="149" spans="2:7" s="5" customFormat="1" ht="114.75" x14ac:dyDescent="0.25">
      <c r="B149" s="140"/>
      <c r="C149" s="3" t="s">
        <v>118</v>
      </c>
      <c r="D149" s="3" t="s">
        <v>520</v>
      </c>
      <c r="E149" s="29" t="s">
        <v>10</v>
      </c>
      <c r="F149" s="29">
        <v>6</v>
      </c>
      <c r="G149" s="29" t="s">
        <v>543</v>
      </c>
    </row>
    <row r="150" spans="2:7" s="5" customFormat="1" ht="51" x14ac:dyDescent="0.25">
      <c r="B150" s="140" t="s">
        <v>130</v>
      </c>
      <c r="C150" s="3" t="s">
        <v>131</v>
      </c>
      <c r="D150" s="3" t="s">
        <v>513</v>
      </c>
      <c r="E150" s="29" t="s">
        <v>10</v>
      </c>
      <c r="F150" s="29">
        <v>6</v>
      </c>
      <c r="G150" s="29" t="s">
        <v>543</v>
      </c>
    </row>
    <row r="151" spans="2:7" s="5" customFormat="1" ht="76.5" x14ac:dyDescent="0.25">
      <c r="B151" s="140"/>
      <c r="C151" s="3" t="s">
        <v>132</v>
      </c>
      <c r="D151" s="3" t="s">
        <v>516</v>
      </c>
      <c r="E151" s="29" t="s">
        <v>10</v>
      </c>
      <c r="F151" s="29" t="s">
        <v>10</v>
      </c>
      <c r="G151" s="29" t="s">
        <v>542</v>
      </c>
    </row>
    <row r="152" spans="2:7" s="5" customFormat="1" ht="51" x14ac:dyDescent="0.25">
      <c r="B152" s="140"/>
      <c r="C152" s="3" t="s">
        <v>133</v>
      </c>
      <c r="D152" s="3" t="s">
        <v>515</v>
      </c>
      <c r="E152" s="29" t="s">
        <v>10</v>
      </c>
      <c r="F152" s="29">
        <v>6</v>
      </c>
      <c r="G152" s="29" t="s">
        <v>543</v>
      </c>
    </row>
    <row r="153" spans="2:7" s="5" customFormat="1" x14ac:dyDescent="0.25">
      <c r="B153" s="136" t="s">
        <v>164</v>
      </c>
      <c r="C153" s="136"/>
      <c r="D153" s="136"/>
      <c r="E153" s="136"/>
      <c r="F153" s="136"/>
      <c r="G153" s="136"/>
    </row>
    <row r="154" spans="2:7" x14ac:dyDescent="0.25">
      <c r="B154" s="140" t="s">
        <v>63</v>
      </c>
      <c r="C154" s="3" t="s">
        <v>64</v>
      </c>
      <c r="D154" s="3" t="s">
        <v>708</v>
      </c>
      <c r="E154" s="29" t="s">
        <v>10</v>
      </c>
      <c r="F154" s="29" t="s">
        <v>10</v>
      </c>
      <c r="G154" s="29" t="s">
        <v>10</v>
      </c>
    </row>
    <row r="155" spans="2:7" x14ac:dyDescent="0.25">
      <c r="B155" s="140"/>
      <c r="C155" s="3" t="s">
        <v>65</v>
      </c>
      <c r="D155" s="3" t="s">
        <v>708</v>
      </c>
      <c r="E155" s="29" t="s">
        <v>10</v>
      </c>
      <c r="F155" s="29" t="s">
        <v>10</v>
      </c>
      <c r="G155" s="29" t="s">
        <v>10</v>
      </c>
    </row>
    <row r="156" spans="2:7" x14ac:dyDescent="0.25">
      <c r="B156" s="140"/>
      <c r="C156" s="3" t="s">
        <v>66</v>
      </c>
      <c r="D156" s="3" t="s">
        <v>708</v>
      </c>
      <c r="E156" s="29" t="s">
        <v>10</v>
      </c>
      <c r="F156" s="29" t="s">
        <v>10</v>
      </c>
      <c r="G156" s="29" t="s">
        <v>10</v>
      </c>
    </row>
    <row r="157" spans="2:7" s="5" customFormat="1" ht="25.5" x14ac:dyDescent="0.25">
      <c r="B157" s="140" t="s">
        <v>134</v>
      </c>
      <c r="C157" s="3" t="s">
        <v>135</v>
      </c>
      <c r="D157" s="3" t="s">
        <v>511</v>
      </c>
      <c r="E157" s="29" t="s">
        <v>10</v>
      </c>
      <c r="F157" s="29">
        <v>6</v>
      </c>
      <c r="G157" s="29" t="s">
        <v>542</v>
      </c>
    </row>
    <row r="158" spans="2:7" s="5" customFormat="1" ht="51" x14ac:dyDescent="0.25">
      <c r="B158" s="140"/>
      <c r="C158" s="3" t="s">
        <v>136</v>
      </c>
      <c r="D158" s="3" t="s">
        <v>511</v>
      </c>
      <c r="E158" s="29" t="s">
        <v>10</v>
      </c>
      <c r="F158" s="29">
        <v>6</v>
      </c>
      <c r="G158" s="29" t="s">
        <v>543</v>
      </c>
    </row>
    <row r="159" spans="2:7" s="5" customFormat="1" ht="45" x14ac:dyDescent="0.25">
      <c r="B159" s="19" t="s">
        <v>137</v>
      </c>
      <c r="C159" s="3" t="s">
        <v>138</v>
      </c>
      <c r="D159" s="25" t="s">
        <v>465</v>
      </c>
      <c r="E159" s="29" t="s">
        <v>10</v>
      </c>
      <c r="F159" s="29">
        <v>6</v>
      </c>
      <c r="G159" s="29" t="s">
        <v>542</v>
      </c>
    </row>
    <row r="160" spans="2:7" s="5" customFormat="1" x14ac:dyDescent="0.25">
      <c r="B160" s="136" t="s">
        <v>165</v>
      </c>
      <c r="C160" s="136"/>
      <c r="D160" s="136"/>
      <c r="E160" s="136"/>
      <c r="F160" s="136"/>
      <c r="G160" s="136"/>
    </row>
    <row r="161" spans="2:7" x14ac:dyDescent="0.25">
      <c r="B161" s="140" t="s">
        <v>63</v>
      </c>
      <c r="C161" s="3" t="s">
        <v>64</v>
      </c>
      <c r="D161" s="3" t="s">
        <v>548</v>
      </c>
      <c r="E161" s="29" t="s">
        <v>10</v>
      </c>
      <c r="F161" s="29" t="s">
        <v>10</v>
      </c>
      <c r="G161" s="29" t="s">
        <v>10</v>
      </c>
    </row>
    <row r="162" spans="2:7" x14ac:dyDescent="0.25">
      <c r="B162" s="140"/>
      <c r="C162" s="3" t="s">
        <v>65</v>
      </c>
      <c r="D162" s="3" t="s">
        <v>548</v>
      </c>
      <c r="E162" s="29" t="s">
        <v>10</v>
      </c>
      <c r="F162" s="29" t="s">
        <v>10</v>
      </c>
      <c r="G162" s="29" t="s">
        <v>10</v>
      </c>
    </row>
    <row r="163" spans="2:7" x14ac:dyDescent="0.25">
      <c r="B163" s="140"/>
      <c r="C163" s="3" t="s">
        <v>66</v>
      </c>
      <c r="D163" s="3" t="s">
        <v>548</v>
      </c>
      <c r="E163" s="29" t="s">
        <v>10</v>
      </c>
      <c r="F163" s="29" t="s">
        <v>10</v>
      </c>
      <c r="G163" s="29" t="s">
        <v>10</v>
      </c>
    </row>
    <row r="164" spans="2:7" s="5" customFormat="1" ht="25.5" x14ac:dyDescent="0.25">
      <c r="B164" s="140" t="s">
        <v>85</v>
      </c>
      <c r="C164" s="3" t="s">
        <v>86</v>
      </c>
      <c r="D164" s="3" t="s">
        <v>549</v>
      </c>
      <c r="E164" s="29" t="s">
        <v>10</v>
      </c>
      <c r="F164" s="3">
        <v>8</v>
      </c>
      <c r="G164" s="29" t="s">
        <v>542</v>
      </c>
    </row>
    <row r="165" spans="2:7" s="5" customFormat="1" ht="25.5" x14ac:dyDescent="0.25">
      <c r="B165" s="140"/>
      <c r="C165" s="3" t="s">
        <v>87</v>
      </c>
      <c r="D165" s="3" t="s">
        <v>549</v>
      </c>
      <c r="E165" s="29" t="s">
        <v>10</v>
      </c>
      <c r="F165" s="3">
        <v>8</v>
      </c>
      <c r="G165" s="29" t="s">
        <v>542</v>
      </c>
    </row>
    <row r="166" spans="2:7" s="5" customFormat="1" ht="25.5" x14ac:dyDescent="0.25">
      <c r="B166" s="140"/>
      <c r="C166" s="3" t="s">
        <v>88</v>
      </c>
      <c r="D166" s="3" t="s">
        <v>549</v>
      </c>
      <c r="E166" s="29" t="s">
        <v>10</v>
      </c>
      <c r="F166" s="29" t="s">
        <v>79</v>
      </c>
      <c r="G166" s="29" t="s">
        <v>542</v>
      </c>
    </row>
    <row r="167" spans="2:7" s="5" customFormat="1" ht="25.5" x14ac:dyDescent="0.25">
      <c r="B167" s="140"/>
      <c r="C167" s="3" t="s">
        <v>89</v>
      </c>
      <c r="D167" s="3" t="s">
        <v>549</v>
      </c>
      <c r="E167" s="29" t="s">
        <v>10</v>
      </c>
      <c r="F167" s="29" t="s">
        <v>79</v>
      </c>
      <c r="G167" s="29" t="s">
        <v>542</v>
      </c>
    </row>
    <row r="168" spans="2:7" s="5" customFormat="1" ht="25.5" x14ac:dyDescent="0.25">
      <c r="B168" s="140"/>
      <c r="C168" s="3" t="s">
        <v>90</v>
      </c>
      <c r="D168" s="3" t="s">
        <v>549</v>
      </c>
      <c r="E168" s="29" t="s">
        <v>10</v>
      </c>
      <c r="F168" s="29">
        <v>8</v>
      </c>
      <c r="G168" s="29" t="s">
        <v>542</v>
      </c>
    </row>
    <row r="169" spans="2:7" s="5" customFormat="1" ht="51" x14ac:dyDescent="0.25">
      <c r="B169" s="140" t="s">
        <v>91</v>
      </c>
      <c r="C169" s="3" t="s">
        <v>92</v>
      </c>
      <c r="D169" s="3" t="s">
        <v>814</v>
      </c>
      <c r="E169" s="29" t="s">
        <v>10</v>
      </c>
      <c r="F169" s="3">
        <v>8</v>
      </c>
      <c r="G169" s="29" t="s">
        <v>543</v>
      </c>
    </row>
    <row r="170" spans="2:7" s="5" customFormat="1" ht="51" x14ac:dyDescent="0.25">
      <c r="B170" s="140"/>
      <c r="C170" s="3" t="s">
        <v>93</v>
      </c>
      <c r="D170" s="3" t="s">
        <v>814</v>
      </c>
      <c r="E170" s="29" t="s">
        <v>10</v>
      </c>
      <c r="F170" s="3">
        <v>8</v>
      </c>
      <c r="G170" s="29" t="s">
        <v>543</v>
      </c>
    </row>
    <row r="171" spans="2:7" s="5" customFormat="1" ht="51" x14ac:dyDescent="0.25">
      <c r="B171" s="140"/>
      <c r="C171" s="3" t="s">
        <v>94</v>
      </c>
      <c r="D171" s="3" t="s">
        <v>815</v>
      </c>
      <c r="E171" s="29" t="s">
        <v>10</v>
      </c>
      <c r="F171" s="3">
        <v>8</v>
      </c>
      <c r="G171" s="29" t="s">
        <v>543</v>
      </c>
    </row>
    <row r="172" spans="2:7" s="5" customFormat="1" ht="51" x14ac:dyDescent="0.25">
      <c r="B172" s="140"/>
      <c r="C172" s="3" t="s">
        <v>95</v>
      </c>
      <c r="D172" s="3" t="s">
        <v>814</v>
      </c>
      <c r="E172" s="29" t="s">
        <v>10</v>
      </c>
      <c r="F172" s="3">
        <v>8</v>
      </c>
      <c r="G172" s="29" t="s">
        <v>543</v>
      </c>
    </row>
    <row r="173" spans="2:7" s="5" customFormat="1" ht="51" x14ac:dyDescent="0.25">
      <c r="B173" s="140" t="s">
        <v>104</v>
      </c>
      <c r="C173" s="3" t="s">
        <v>105</v>
      </c>
      <c r="D173" s="3" t="s">
        <v>598</v>
      </c>
      <c r="E173" s="29" t="s">
        <v>10</v>
      </c>
      <c r="F173" s="3">
        <v>8</v>
      </c>
      <c r="G173" s="29" t="s">
        <v>543</v>
      </c>
    </row>
    <row r="174" spans="2:7" s="5" customFormat="1" ht="51" x14ac:dyDescent="0.25">
      <c r="B174" s="140"/>
      <c r="C174" s="3" t="s">
        <v>106</v>
      </c>
      <c r="D174" s="3" t="s">
        <v>598</v>
      </c>
      <c r="E174" s="29" t="s">
        <v>10</v>
      </c>
      <c r="F174" s="3">
        <v>8</v>
      </c>
      <c r="G174" s="29" t="s">
        <v>543</v>
      </c>
    </row>
    <row r="175" spans="2:7" s="5" customFormat="1" ht="51" x14ac:dyDescent="0.25">
      <c r="B175" s="140"/>
      <c r="C175" s="3" t="s">
        <v>107</v>
      </c>
      <c r="D175" s="3" t="s">
        <v>598</v>
      </c>
      <c r="E175" s="29" t="s">
        <v>10</v>
      </c>
      <c r="F175" s="3">
        <v>8</v>
      </c>
      <c r="G175" s="29" t="s">
        <v>543</v>
      </c>
    </row>
    <row r="176" spans="2:7" s="5" customFormat="1" ht="51" x14ac:dyDescent="0.25">
      <c r="B176" s="140"/>
      <c r="C176" s="3" t="s">
        <v>108</v>
      </c>
      <c r="D176" s="3" t="s">
        <v>598</v>
      </c>
      <c r="E176" s="29" t="s">
        <v>10</v>
      </c>
      <c r="F176" s="3">
        <v>8</v>
      </c>
      <c r="G176" s="29" t="s">
        <v>543</v>
      </c>
    </row>
    <row r="177" spans="2:7" s="5" customFormat="1" ht="51" x14ac:dyDescent="0.25">
      <c r="B177" s="140"/>
      <c r="C177" s="3" t="s">
        <v>109</v>
      </c>
      <c r="D177" s="3" t="s">
        <v>598</v>
      </c>
      <c r="E177" s="29" t="s">
        <v>10</v>
      </c>
      <c r="F177" s="3">
        <v>8</v>
      </c>
      <c r="G177" s="29" t="s">
        <v>543</v>
      </c>
    </row>
    <row r="178" spans="2:7" s="5" customFormat="1" ht="60" x14ac:dyDescent="0.25">
      <c r="B178" s="19" t="s">
        <v>110</v>
      </c>
      <c r="C178" s="3" t="s">
        <v>111</v>
      </c>
      <c r="D178" s="3" t="s">
        <v>599</v>
      </c>
      <c r="E178" s="29" t="s">
        <v>10</v>
      </c>
      <c r="F178" s="3">
        <v>8</v>
      </c>
      <c r="G178" s="29" t="s">
        <v>542</v>
      </c>
    </row>
    <row r="179" spans="2:7" s="5" customFormat="1" x14ac:dyDescent="0.25">
      <c r="B179" s="136" t="s">
        <v>166</v>
      </c>
      <c r="C179" s="136"/>
      <c r="D179" s="136"/>
      <c r="E179" s="136"/>
      <c r="F179" s="136"/>
      <c r="G179" s="136"/>
    </row>
    <row r="180" spans="2:7" x14ac:dyDescent="0.25">
      <c r="B180" s="140" t="s">
        <v>63</v>
      </c>
      <c r="C180" s="3" t="s">
        <v>64</v>
      </c>
      <c r="D180" s="21" t="s">
        <v>800</v>
      </c>
      <c r="E180" s="29" t="s">
        <v>10</v>
      </c>
      <c r="F180" s="29" t="s">
        <v>10</v>
      </c>
      <c r="G180" s="29" t="s">
        <v>10</v>
      </c>
    </row>
    <row r="181" spans="2:7" x14ac:dyDescent="0.25">
      <c r="B181" s="140"/>
      <c r="C181" s="3" t="s">
        <v>65</v>
      </c>
      <c r="D181" s="21" t="s">
        <v>800</v>
      </c>
      <c r="E181" s="29" t="s">
        <v>10</v>
      </c>
      <c r="F181" s="29" t="s">
        <v>10</v>
      </c>
      <c r="G181" s="29" t="s">
        <v>10</v>
      </c>
    </row>
    <row r="182" spans="2:7" x14ac:dyDescent="0.25">
      <c r="B182" s="140"/>
      <c r="C182" s="3" t="s">
        <v>66</v>
      </c>
      <c r="D182" s="21" t="s">
        <v>800</v>
      </c>
      <c r="E182" s="29" t="s">
        <v>10</v>
      </c>
      <c r="F182" s="29" t="s">
        <v>10</v>
      </c>
      <c r="G182" s="29" t="s">
        <v>10</v>
      </c>
    </row>
    <row r="183" spans="2:7" s="5" customFormat="1" ht="63.75" x14ac:dyDescent="0.25">
      <c r="B183" s="140" t="s">
        <v>68</v>
      </c>
      <c r="C183" s="3" t="s">
        <v>69</v>
      </c>
      <c r="D183" s="3" t="s">
        <v>521</v>
      </c>
      <c r="E183" s="29" t="s">
        <v>10</v>
      </c>
      <c r="F183" s="29">
        <v>6</v>
      </c>
      <c r="G183" s="29" t="s">
        <v>543</v>
      </c>
    </row>
    <row r="184" spans="2:7" s="5" customFormat="1" ht="38.25" x14ac:dyDescent="0.25">
      <c r="B184" s="140"/>
      <c r="C184" s="3" t="s">
        <v>70</v>
      </c>
      <c r="D184" s="3" t="s">
        <v>518</v>
      </c>
      <c r="E184" s="29" t="s">
        <v>10</v>
      </c>
      <c r="F184" s="29">
        <v>6</v>
      </c>
      <c r="G184" s="29" t="s">
        <v>542</v>
      </c>
    </row>
    <row r="185" spans="2:7" s="5" customFormat="1" ht="51" x14ac:dyDescent="0.25">
      <c r="B185" s="140" t="s">
        <v>71</v>
      </c>
      <c r="C185" s="3" t="s">
        <v>72</v>
      </c>
      <c r="D185" s="21" t="s">
        <v>903</v>
      </c>
      <c r="E185" s="29" t="s">
        <v>10</v>
      </c>
      <c r="F185" s="29" t="s">
        <v>10</v>
      </c>
      <c r="G185" s="29" t="s">
        <v>543</v>
      </c>
    </row>
    <row r="186" spans="2:7" s="5" customFormat="1" ht="51" x14ac:dyDescent="0.25">
      <c r="B186" s="140"/>
      <c r="C186" s="3" t="s">
        <v>73</v>
      </c>
      <c r="D186" s="21" t="s">
        <v>903</v>
      </c>
      <c r="E186" s="29" t="s">
        <v>10</v>
      </c>
      <c r="F186" s="29" t="s">
        <v>10</v>
      </c>
      <c r="G186" s="29" t="s">
        <v>543</v>
      </c>
    </row>
    <row r="187" spans="2:7" s="5" customFormat="1" ht="75" x14ac:dyDescent="0.25">
      <c r="B187" s="19" t="s">
        <v>145</v>
      </c>
      <c r="C187" s="3" t="s">
        <v>146</v>
      </c>
      <c r="D187" s="28" t="s">
        <v>712</v>
      </c>
      <c r="E187" s="29" t="s">
        <v>10</v>
      </c>
      <c r="F187" s="29">
        <v>1</v>
      </c>
      <c r="G187" s="29"/>
    </row>
    <row r="188" spans="2:7" s="5" customFormat="1" ht="38.25" x14ac:dyDescent="0.25">
      <c r="B188" s="140" t="s">
        <v>147</v>
      </c>
      <c r="C188" s="3" t="s">
        <v>148</v>
      </c>
      <c r="D188" s="21" t="s">
        <v>903</v>
      </c>
      <c r="E188" s="29" t="s">
        <v>10</v>
      </c>
      <c r="F188" s="29">
        <v>1</v>
      </c>
      <c r="G188" s="29" t="s">
        <v>10</v>
      </c>
    </row>
    <row r="189" spans="2:7" s="5" customFormat="1" ht="38.25" x14ac:dyDescent="0.25">
      <c r="B189" s="140"/>
      <c r="C189" s="3" t="s">
        <v>149</v>
      </c>
      <c r="D189" s="21" t="s">
        <v>903</v>
      </c>
      <c r="E189" s="29" t="s">
        <v>10</v>
      </c>
      <c r="F189" s="29">
        <v>1</v>
      </c>
      <c r="G189" s="29"/>
    </row>
  </sheetData>
  <sheetProtection algorithmName="SHA-512" hashValue="DTQeoOF60WXm6f2Dc2pW4tmSNKhzBLcUQ/mg7zsDJGc0+AGA/SuapMqJcpIpEOaqj4Rtx34I/pSTsqBQcErk4A==" saltValue="VwOr8ocnQs355gbZZ0L7Cw==" spinCount="100000" sheet="1" formatCells="0" formatColumns="0" formatRows="0" insertColumns="0" insertRows="0" insertHyperlinks="0" deleteColumns="0" deleteRows="0" sort="0" autoFilter="0" pivotTables="0"/>
  <mergeCells count="77">
    <mergeCell ref="B12:G12"/>
    <mergeCell ref="B173:B177"/>
    <mergeCell ref="B160:G160"/>
    <mergeCell ref="B161:B163"/>
    <mergeCell ref="C35:C36"/>
    <mergeCell ref="E35:E36"/>
    <mergeCell ref="F35:F36"/>
    <mergeCell ref="G35:G36"/>
    <mergeCell ref="C88:C89"/>
    <mergeCell ref="E88:E89"/>
    <mergeCell ref="F88:F89"/>
    <mergeCell ref="G88:G89"/>
    <mergeCell ref="G134:G136"/>
    <mergeCell ref="G26:G27"/>
    <mergeCell ref="C21:C22"/>
    <mergeCell ref="E21:E22"/>
    <mergeCell ref="B188:B189"/>
    <mergeCell ref="B131:B136"/>
    <mergeCell ref="B85:B87"/>
    <mergeCell ref="B183:B184"/>
    <mergeCell ref="B185:B186"/>
    <mergeCell ref="B128:B130"/>
    <mergeCell ref="B93:B97"/>
    <mergeCell ref="B169:B172"/>
    <mergeCell ref="B164:B168"/>
    <mergeCell ref="B105:G105"/>
    <mergeCell ref="B106:B108"/>
    <mergeCell ref="B119:G119"/>
    <mergeCell ref="B120:B122"/>
    <mergeCell ref="B123:G123"/>
    <mergeCell ref="B98:B104"/>
    <mergeCell ref="B157:B158"/>
    <mergeCell ref="B180:B182"/>
    <mergeCell ref="B15:G15"/>
    <mergeCell ref="B16:G16"/>
    <mergeCell ref="C17:G17"/>
    <mergeCell ref="C34:G34"/>
    <mergeCell ref="C38:G38"/>
    <mergeCell ref="B140:B141"/>
    <mergeCell ref="B17:B83"/>
    <mergeCell ref="C41:G41"/>
    <mergeCell ref="C64:G64"/>
    <mergeCell ref="C70:G70"/>
    <mergeCell ref="B84:G84"/>
    <mergeCell ref="B144:B146"/>
    <mergeCell ref="B153:G153"/>
    <mergeCell ref="B154:B156"/>
    <mergeCell ref="F21:F22"/>
    <mergeCell ref="B6:D9"/>
    <mergeCell ref="C26:C27"/>
    <mergeCell ref="E26:E27"/>
    <mergeCell ref="F26:F27"/>
    <mergeCell ref="B179:G179"/>
    <mergeCell ref="B88:B92"/>
    <mergeCell ref="B147:B149"/>
    <mergeCell ref="B150:B152"/>
    <mergeCell ref="B109:B118"/>
    <mergeCell ref="B124:B126"/>
    <mergeCell ref="B143:G143"/>
    <mergeCell ref="C131:C133"/>
    <mergeCell ref="D131:D133"/>
    <mergeCell ref="C134:C136"/>
    <mergeCell ref="D134:D136"/>
    <mergeCell ref="E131:E133"/>
    <mergeCell ref="G21:G22"/>
    <mergeCell ref="C23:C24"/>
    <mergeCell ref="E23:E24"/>
    <mergeCell ref="F23:F24"/>
    <mergeCell ref="G23:G24"/>
    <mergeCell ref="F131:F133"/>
    <mergeCell ref="G131:G133"/>
    <mergeCell ref="E134:E136"/>
    <mergeCell ref="F134:F136"/>
    <mergeCell ref="C71:C72"/>
    <mergeCell ref="E71:E72"/>
    <mergeCell ref="F71:F72"/>
    <mergeCell ref="G71:G72"/>
  </mergeCells>
  <hyperlinks>
    <hyperlink ref="D98" location="Clima!A1" display="Ver aba Clima &gt; Inventário de gases de efeito estufa (GEE)" xr:uid="{39592532-6168-4940-82C7-D42E1F32349D}"/>
    <hyperlink ref="D99" location="Clima!A1" display="Ver aba Clima &gt; Inventário de gases de efeito estufa (GEE)" xr:uid="{07F28177-D89F-4028-A253-8E710CC32ACC}"/>
    <hyperlink ref="D100" location="Clima!A1" display="Ver aba Clima &gt; Inventário de gases de efeito estufa (GEE)" xr:uid="{18E99160-22C0-4338-B700-4BE907CD6207}"/>
    <hyperlink ref="D101" location="Clima!A1" display="Ver aba Clima &gt; Inventário de gases de efeito estufa (GEE)" xr:uid="{C7BE0280-A7F3-4DB9-B8C4-A20680BD4382}"/>
    <hyperlink ref="D102" location="Clima!A1" display="Ver aba Clima &gt; Inventário de gases de efeito estufa (GEE)" xr:uid="{7C5322E7-869F-420D-A85B-5758F99E5AF0}"/>
    <hyperlink ref="D93" location="Clima!A1" display="Ver aba Clima &gt; Inventário de gases de efeito estufa (GEE)" xr:uid="{3887EC3C-7B56-470F-9C98-202206080334}"/>
    <hyperlink ref="D94" location="Clima!A1" display="Ver aba Clima &gt; Inventário de gases de efeito estufa (GEE)" xr:uid="{3BAA91E9-40C9-4FD0-B033-43E0B0DE31D7}"/>
    <hyperlink ref="D95" location="Clima!A1" display="Ver aba Clima &gt; Inventário de gases de efeito estufa (GEE)" xr:uid="{1E1545BA-CE21-4831-8CFA-983B44DDF375}"/>
    <hyperlink ref="D96" location="Clima!A1" display="Ver aba Clima &gt; Inventário de gases de efeito estufa (GEE)" xr:uid="{4ECDBA22-AAE7-4D7B-90F3-3B0B035F5245}"/>
    <hyperlink ref="D82" location="GRI!A1" display="Ver GRI" xr:uid="{4C19A135-9661-41AE-A72D-0F864FF1EFC1}"/>
    <hyperlink ref="D157" location="'Capital Humano'!A1" display="Ver Capital Humano &gt; Diversidade" xr:uid="{78C46CBC-BD7B-4D30-B0DB-E6FCBBA12F7D}"/>
    <hyperlink ref="D158" location="'Capital Humano'!A1" display="Ver Capital Humano &gt; Diversidade" xr:uid="{7F31E38E-936D-48DC-870E-9D90E70D306D}"/>
    <hyperlink ref="D147" location="'Capital Humano'!A1" display="Ver Capital Humano &gt; Diversidade" xr:uid="{B4248A9E-6BF9-4144-8E64-578BF19FB82E}"/>
    <hyperlink ref="D150" location="'Capital Humano'!A1" display="Ver Capital Humano &gt; Diversidade" xr:uid="{69B92C8F-D66D-462B-8FAC-EFB94B6107A9}"/>
    <hyperlink ref="D66" location="'Capital Humano'!A1" display="Ver Capital Humano &gt; Diversidade" xr:uid="{4BFC3D82-5A0A-4238-959E-C7142BFF653F}"/>
    <hyperlink ref="D28" location="'Capital Humano'!A1" display="Ver Capital Humano &gt; Diversidade" xr:uid="{5614FB7F-32C4-424E-A0B1-5B54D3B4A4AB}"/>
    <hyperlink ref="D166" location="Ambiental!A1" display="Ver Ambiental &gt; Forma de gestão" xr:uid="{AA8D1B7B-AE29-407F-8956-D9F155822F2E}"/>
    <hyperlink ref="D167" location="Ambiental!A1" display="Ver Ambiental &gt; Forma de gestão" xr:uid="{E8C6BE34-019C-44CA-937F-62FE7EE24F76}"/>
    <hyperlink ref="D168" location="Ambiental!A1" display="Ver Ambiental &gt; Forma de gestão" xr:uid="{1733106E-5D56-40AA-B347-BBCB6F42501B}"/>
    <hyperlink ref="D175" location="Ambiental!A1" display="Ver Ambiental &gt; Forma de gestão" xr:uid="{7134D6C0-FA6C-4351-9D40-AD7D2E712489}"/>
    <hyperlink ref="D176" location="Ambiental!A1" display="Ver Ambiental &gt; Forma de gestão" xr:uid="{FD38FC3C-3C02-496E-BE88-F0AC4B70DDE7}"/>
    <hyperlink ref="D177" location="Ambiental!A1" display="Ver Ambiental &gt; Forma de gestão" xr:uid="{A98183D8-A5F0-4F7C-B4AF-BDEF287EC06B}"/>
    <hyperlink ref="D22" r:id="rId1" display="Todos os ativos operados ou nos quais a Enauta possui participação acionária localizam-se no Brasil. Para mais informações, acesse https://www.enauta.com.br/onde-estamos/mapa-interativo/ " xr:uid="{0B0856A2-F351-4A5E-B257-DCBBABD15091}"/>
    <hyperlink ref="D24" r:id="rId2" display="A Enauta Participações S.A. é listada no Novo Mercado, segmento que reúne as empresas com melhores práticas em governança corporativa as B3. O capital social da companhia é detido pela Queiroz Galvão S.A. (63%) e pela Quantum FIA (7%), sendo 30% das ações negociadas em free float. A Enauta Participações S.A. detém 100% do capital da Enauta Energia S.A. Para mais informações, acesse https://www.enauta.com.br/investidores/a-enauta-para-investidores/composicao-acionaria-e-societaria/" xr:uid="{17205E34-9096-4B59-82D5-C1557BBBF3C2}"/>
    <hyperlink ref="D27" r:id="rId3" xr:uid="{AD2ED4DE-CDA5-4CE2-A5AA-04DC92D068F7}"/>
    <hyperlink ref="D141" location="Compliance!A1" display="Ver Fornecedores &gt; Perfil e avaliação de fornecedores" xr:uid="{6CAA0E9B-4E26-4A9E-A249-B2EB6260FF4A}"/>
    <hyperlink ref="D42" location="Governança!A1" display="Ver Governança &gt; Estrutura de governança" xr:uid="{7B5155EA-570B-42FC-8B08-9BCDF1A7FC69}"/>
    <hyperlink ref="D46" location="Governança!A1" display="Ver Governança &gt; Estrutura de governança" xr:uid="{AFCC86DC-5C52-44FC-AC52-91E6FAC61977}"/>
    <hyperlink ref="D47" location="Governança!A1" display="Ver Governança &gt; Estrutura de governança" xr:uid="{1BDC0FA2-E875-4162-A618-A1E08CD36F74}"/>
    <hyperlink ref="D44" location="Governança!A1" display="Ver Governança &gt; Estrutura de governança" xr:uid="{F8BB14EE-C2D0-4CB0-BBB6-C7CC11032206}"/>
    <hyperlink ref="D120" location="Governança!A1" display="Ver Governança &gt; Estrutura de governança" xr:uid="{BF6F4BE0-F028-4A36-A636-116320848322}"/>
    <hyperlink ref="D121" location="Governança!A1" display="Ver Governança &gt; Estrutura de governança" xr:uid="{46F15A4D-0FCF-4879-8449-25545F72DF8F}"/>
    <hyperlink ref="D122" location="Governança!A1" display="Ver Governança &gt; Estrutura de governança" xr:uid="{903ED370-7597-47DD-9703-1E0C1E802B84}"/>
    <hyperlink ref="D59" location="Governança!A1" display="Ver Governança &gt; Estrutura de governança" xr:uid="{DC75C124-5CA4-4D59-9971-157D1B485D5A}"/>
    <hyperlink ref="D60" location="Governança!A1" display="Ver Governança &gt; Estrutura de governança" xr:uid="{2282F66E-554D-4CFA-9FC0-2B8561BECF0D}"/>
    <hyperlink ref="D61" location="Governança!A1" display="Ver Governança &gt; Estrutura de governança" xr:uid="{C0FC2CAE-33F9-4AFA-9B54-BE9F75EA8461}"/>
    <hyperlink ref="D62" location="Governança!A1" display="Ver Governança &gt; Estrutura de governança" xr:uid="{93905B43-57D3-47CB-AF4F-B330B9356127}"/>
    <hyperlink ref="D63" location="Governança!A1" display="Ver Governança &gt; Estrutura de governança" xr:uid="{65F85FE2-CBCF-4A10-ACA4-AB135109FF56}"/>
    <hyperlink ref="D43" location="Governança!A1" display="Ver Governança &gt; Estrutura de governança" xr:uid="{A4EA98FD-22A1-45F9-9DDF-9A20909D188D}"/>
    <hyperlink ref="D50" location="Governança!A1" display="Ver Governança &gt; Estrutura de governança" xr:uid="{F2C534A6-ECCF-406E-B0C0-3EA717021B89}"/>
    <hyperlink ref="D48" location="Governança!A1" display="Ver Governança &gt; Estrutura de governança" xr:uid="{FFF89923-5DCC-47C0-9263-4EAAE1106F1D}"/>
    <hyperlink ref="D49" location="Governança!A1" display="Ver Governança &gt; Estrutura de governança" xr:uid="{C71CB303-4C72-4305-A5C0-0E8375B70A64}"/>
    <hyperlink ref="D51" location="Governança!A1" display="Ver Governança &gt; Estrutura de governança" xr:uid="{4EA3EEAB-1537-4152-85B1-31BDA4C59ACB}"/>
    <hyperlink ref="D52" location="Governança!A1" display="Ver Governança &gt; Estrutura de governança" xr:uid="{53B97692-71E0-48C5-A0F4-80EDE271665F}"/>
    <hyperlink ref="D57" location="Governança!A1" display="Ver Governança &gt; Estrutura de governança" xr:uid="{01EC2B85-49AB-4B0C-B6E5-1ACF5DCBB42B}"/>
    <hyperlink ref="D58" location="Governança!A1" display="Ver Governança &gt; Estrutura de governança" xr:uid="{74D1E2CB-FA54-4744-BF03-326CB4131A7C}"/>
    <hyperlink ref="D53" location="Governança!A1" display="Ver Governança &gt; Estrutura de governança" xr:uid="{5891AC15-57B6-42F6-9BFA-E1236543A049}"/>
    <hyperlink ref="D54" location="Governança!A1" display="Ver Governança &gt; Estrutura de governança" xr:uid="{FF2B9751-1FFE-4920-841C-FE55D44FBD37}"/>
    <hyperlink ref="D55" location="Governança!A1" display="Ver Governança &gt; Estrutura de governança" xr:uid="{072D34CB-17E8-4679-8FE8-3DD7F7053FC7}"/>
    <hyperlink ref="D37" location="Governança!A1" display="Ver Governança &gt; Estrutura de governança" xr:uid="{1D8C24AD-827D-4005-8CB6-3D004A08EE85}"/>
    <hyperlink ref="D144" location="'Capital Humano'!A1" display="Ver Capital Humano &gt; Diversidade" xr:uid="{765CE32F-A894-478E-803A-BA8416EC8472}"/>
    <hyperlink ref="D145" location="'Capital Humano'!A1" display="Ver Capital Humano &gt; Diversidade" xr:uid="{9E699601-6D19-4FD5-94A7-1477F2D9A8B6}"/>
    <hyperlink ref="D146" location="'Capital Humano'!A1" display="Ver Capital Humano &gt; Diversidade" xr:uid="{BDBE08DA-BC17-42CC-87FA-E2DD263C232C}"/>
    <hyperlink ref="D154" location="'Capital Humano'!A1" display="Ver Capital Humano &gt; Diversidade" xr:uid="{444B8EE2-D3A2-4E23-A304-C6BB0086E01C}"/>
    <hyperlink ref="D155" location="'Capital Humano'!A1" display="Ver Capital Humano &gt; Diversidade" xr:uid="{AE38F898-90E4-4576-84D7-B8968CE7120E}"/>
    <hyperlink ref="D156" location="'Capital Humano'!A1" display="Ver Capital Humano &gt; Diversidade" xr:uid="{3E1C1DF2-E02F-4D54-A39A-308FD6669FBA}"/>
    <hyperlink ref="D161" location="Ambiental!A1" display="Ver Ambiental &gt; Forma de gestão" xr:uid="{E186D9BC-46A2-426D-96BA-2A080E093C06}"/>
    <hyperlink ref="D162" location="Ambiental!A1" display="Ver Ambiental &gt; Forma de gestão" xr:uid="{5BD76EDA-2E75-4352-9A04-4FC5807ED5C3}"/>
    <hyperlink ref="D163" location="Ambiental!A1" display="Ver Ambiental &gt; Forma de gestão" xr:uid="{5B4D5540-265C-4A93-8777-261F6B7F0F1C}"/>
    <hyperlink ref="D89" r:id="rId4" xr:uid="{37D76F8B-333E-4F09-905C-B6F5D5A5AF17}"/>
    <hyperlink ref="D90" location="Clima!A1" display="Ver aba Clima &gt; Inventário de gases de efeito estufa (GEE)" xr:uid="{AFE136DE-FD55-4B6F-8343-D231DC90037B}"/>
    <hyperlink ref="D85" location="Clima!A1" display="Ver aba Clima &gt; Inventário de gases de efeito estufa (GEE)" xr:uid="{D89BFBEB-AD74-4A8D-8EEC-7765B29806F6}"/>
    <hyperlink ref="D65" location="Materialidade!A1" display="Ver Materialidade" xr:uid="{5D0CFA5E-07C6-4A40-A22A-E33E683627AB}"/>
    <hyperlink ref="D72" r:id="rId5" xr:uid="{AC932074-D076-484D-A1D6-7306480F25D4}"/>
    <hyperlink ref="D140" location="Compliance!A1" display="Ver Fornecedores &gt; Perfil e avaliação de fornecedores" xr:uid="{9BFCA7F0-048B-4409-9661-23388FD289D3}"/>
    <hyperlink ref="D134:D136" location="Compliance!A1" display="Ver Compliance &gt; Perfil e avaliação de fornecedores" xr:uid="{1A4919F3-D17B-4753-AFE2-4BBB081FE017}"/>
    <hyperlink ref="D131:D133" location="Compliance!A1" display="Ver Compliance &gt; Perfil e avaliação de fornecedores" xr:uid="{A4B87408-26DD-4D64-9CB1-A478198534C6}"/>
    <hyperlink ref="D29" location="Compliance!A1" display="Ver Fornecedores &gt; Perfil e avaliação de fornecedores" xr:uid="{C67D73A7-48D6-48FE-AC93-DE0A4B981429}"/>
    <hyperlink ref="D124" location="Compliance!A1" display="Ver Fornecedores &gt; Perfil e avaliação de fornecedores" xr:uid="{5F809325-0AE8-4C56-9D63-E042038D1EF4}"/>
    <hyperlink ref="D125" location="Compliance!A1" display="Ver Fornecedores &gt; Perfil e avaliação de fornecedores" xr:uid="{B5600BAD-5EE7-4ABF-BA88-68AF0D349B6D}"/>
    <hyperlink ref="D126" location="Compliance!A1" display="Ver Fornecedores &gt; Perfil e avaliação de fornecedores" xr:uid="{9155B6EA-39C0-4E6C-8209-717128E095EA}"/>
    <hyperlink ref="D40" location="Compliance!A1" display="Ver Fornecedores &gt; Perfil e avaliação de fornecedores" xr:uid="{8CCF4DFE-E67B-481B-AFAC-145FAC001238}"/>
    <hyperlink ref="D86" location="Clima!A1" display="Ver aba Clima &gt; Inventário de gases de efeito estufa (GEE)" xr:uid="{5B517652-8FE8-4542-A4E6-5C4A43618C56}"/>
    <hyperlink ref="D87" location="Clima!A1" display="Ver aba Clima &gt; Inventário de gases de efeito estufa (GEE)" xr:uid="{E7C9834E-C51D-4D15-BF90-DBCA413E0BB7}"/>
    <hyperlink ref="D67" location="Materialidade!A1" display="Ver Materialidade" xr:uid="{15735D98-B999-40B5-A5D4-F0EA205DB697}"/>
    <hyperlink ref="D68" location="Materialidade!A1" display="Ver Materialidade" xr:uid="{F5618150-AF9E-44F0-AAA5-D6CE86F83A2B}"/>
    <hyperlink ref="D69" location="Materialidade!A1" display="Ver Materialidade" xr:uid="{14F7B75A-749B-4374-A1D9-7B5F99C1A223}"/>
    <hyperlink ref="D73" location="Materialidade!A1" display="Ver Materialidade" xr:uid="{9F660223-81E0-4A67-8245-1DFDEBF4F237}"/>
    <hyperlink ref="D74" location="Materialidade!A1" display="Ver Materialidade" xr:uid="{F170D775-10C7-4113-B2CA-60CE0DE63402}"/>
    <hyperlink ref="D45" location="Materialidade!A1" display="Ver Materialidade" xr:uid="{692CFC3F-7A3A-4F01-AAF7-8BBD9A255F3A}"/>
    <hyperlink ref="D36" r:id="rId6" xr:uid="{ABF370D4-7A2F-4B9D-B4E5-3D21A3BFE4BC}"/>
    <hyperlink ref="D80" r:id="rId7" display="A Enauta disponibiliza o e-mail enauta@enauta.com.br para receber e responder dúvidas e comentários sobre o Relatório Anual de Sustentabilidade" xr:uid="{7AEA1059-470A-40C8-A605-682A278B84FC}"/>
    <hyperlink ref="D31" location="Ambiental!A1" display="Ver Ambiental &gt; Forma de gestão" xr:uid="{5865DA93-65E4-4A6E-9814-2A6D63DC1CC9}"/>
    <hyperlink ref="D165" location="Ambiental!A1" display="Ver Ambiental &gt; Forma de gestão" xr:uid="{1E6A635C-DCCB-4C5C-B4CE-1D740354A06C}"/>
    <hyperlink ref="D164" location="Ambiental!A1" display="Ver Ambiental &gt; Forma de gestão" xr:uid="{77E5C3EB-B574-45F7-B2A9-846A2D978A51}"/>
    <hyperlink ref="D174" location="Ambiental!A1" display="Ver Ambiental &gt; Forma de gestão" xr:uid="{B2F85ABE-703E-42DC-9CFE-1E148237A12C}"/>
    <hyperlink ref="D173" location="Ambiental!A1" display="Ver Ambiental &gt; Forma de gestão" xr:uid="{7D6F6A5E-6675-4E0F-BC4C-05E3C4E02069}"/>
    <hyperlink ref="D180" location="Comunidades!A1" display="Ver Comunidades &gt; Forma de gestão" xr:uid="{1A526474-581C-4CCB-A46B-70076633317F}"/>
    <hyperlink ref="D181" location="Comunidades!A1" display="Ver Comunidades &gt; Forma de gestão" xr:uid="{FD27FD2D-477A-4934-8877-BB40FEDF1F3F}"/>
    <hyperlink ref="D182" location="Comunidades!A1" display="Ver Comunidades &gt; Forma de gestão" xr:uid="{8A72988A-20AE-41F3-A54D-E258E1C90FCF}"/>
    <hyperlink ref="D169" location="Ambiental!A1" display="Ver Ambiental &gt; Forma de gestão" xr:uid="{E481A18D-AAFF-4AF5-997C-F467999480F9}"/>
    <hyperlink ref="D170" location="Ambiental!A1" display="Ver Ambiental &gt; Forma de gestão" xr:uid="{68D109C8-082E-4E6B-B65E-F037DCE8AFC5}"/>
    <hyperlink ref="D172" location="Ambiental!A1" display="Ver Ambiental &gt; Forma de gestão" xr:uid="{B654A895-3E32-4EE2-8C55-33154CEE487E}"/>
    <hyperlink ref="D106" location="Segurança!A1" display="Ver Segurança &gt; Forma de gestão" xr:uid="{B8A5338D-9D0D-4ACA-98F6-A55CD0F49672}"/>
    <hyperlink ref="D107" location="Segurança!A1" display="Ver Segurança &gt; Forma de gestão" xr:uid="{F533F5C3-DBDF-4C4E-B798-0D3A4E5FA156}"/>
    <hyperlink ref="D108" location="Segurança!A1" display="Ver Segurança &gt; Forma de gestão" xr:uid="{47B56E71-E1F9-45AB-87B0-69B443636048}"/>
    <hyperlink ref="D117" location="Segurança!A1" display="Ver Segurança &gt; Forma de gestão" xr:uid="{56DAC3F0-784E-4539-9356-57AC0DB9CE4E}"/>
    <hyperlink ref="D118" location="Segurança!A1" display="Ver Segurança &gt; Forma de gestão" xr:uid="{0CDE5940-7D19-480F-8DC5-F5CF2DD5C527}"/>
    <hyperlink ref="D109" location="Segurança!A1" display="Ver Segurança &gt; Forma de gestão" xr:uid="{CC68C5FA-98F4-4A28-91D6-5CF47FABFA15}"/>
    <hyperlink ref="D116" location="Segurança!A1" display="Ver Segurança &gt; Forma de gestão" xr:uid="{9DB0B498-0177-4D18-8A48-FF2695A113C4}"/>
    <hyperlink ref="D110" location="Segurança!A1" display="Ver Segurança &gt; Forma de gestão" xr:uid="{18383E23-DEB4-4B3D-B31F-15CEE0803B7B}"/>
    <hyperlink ref="D111" location="Segurança!A1" display="Ver Segurança &gt; Forma de gestão" xr:uid="{40AB520F-8C69-4DF8-95E6-C816F64F6750}"/>
    <hyperlink ref="D112" location="Segurança!A1" display="Ver Segurança &gt; Forma de gestão" xr:uid="{2B742E3A-877E-476E-A2C2-CBC065340F68}"/>
    <hyperlink ref="D113" location="Segurança!A1" display="Ver Segurança &gt; Forma de gestão" xr:uid="{E0D8975F-7114-43BE-B750-9E0BFC777778}"/>
    <hyperlink ref="D114" location="Segurança!A1" display="Ver Segurança &gt; Forma de gestão" xr:uid="{50EB85A8-EEE1-40F7-B668-F686A0E73BED}"/>
    <hyperlink ref="D115" location="Segurança!A1" display="Ver Segurança &gt; Forma de gestão" xr:uid="{FDFFE7E9-CF13-4405-82AE-F573D6E2066B}"/>
    <hyperlink ref="D39" location="Compliance!A1" display="Ver Fornecedores &gt; Perfil e avaliação de fornecedores" xr:uid="{9614AFCC-CA54-4FCF-9C38-2A8394B8F94F}"/>
    <hyperlink ref="D128" location="Compliance!A1" display="Ver Fornecedores &gt; Perfil e avaliação de fornecedores" xr:uid="{B76344EF-7338-42C3-ABB2-8AEFB45FB65C}"/>
    <hyperlink ref="D129" location="Compliance!A1" display="Ver Fornecedores &gt; Perfil e avaliação de fornecedores" xr:uid="{390B3AA8-B636-44E8-9337-C0D7D5E88890}"/>
    <hyperlink ref="D130" location="Compliance!A1" display="Ver Fornecedores &gt; Perfil e avaliação de fornecedores" xr:uid="{406EF90C-A2F4-4B6E-840D-3A0BDED576CC}"/>
    <hyperlink ref="D137" location="Compliance!A1" display="Ver Fornecedores &gt; Perfil e avaliação de fornecedores" xr:uid="{E467126C-68D6-474F-9636-F30044E6097A}"/>
    <hyperlink ref="D138" location="Compliance!A1" display="Ver Fornecedores &gt; Perfil e avaliação de fornecedores" xr:uid="{D2DFD6FA-5EF3-4EB1-8603-11FD16C4FDFD}"/>
    <hyperlink ref="D139" location="Compliance!A1" display="Ver Fornecedores &gt; Perfil e avaliação de fornecedores" xr:uid="{9509CE40-1977-4FB2-8445-95B472BC5D2D}"/>
    <hyperlink ref="D185" location="Comunidades!A1" display="Ver Comunidades &gt; Forma de gestão" xr:uid="{0DB2C6E0-44FE-4CF1-BF00-A47DBC902FEC}"/>
    <hyperlink ref="D186" location="Comunidades!A1" display="Ver Comunidades &gt; Forma de gestão" xr:uid="{B5F6137C-DADA-47FE-A3D1-BBAE50627B0D}"/>
    <hyperlink ref="D188" location="Comunidades!A1" display="Ver Comunidades &gt; Forma de gestão" xr:uid="{B2B97F70-DB96-40AB-902E-A0D4596DD8C8}"/>
    <hyperlink ref="D189" location="Comunidades!A1" display="Ver Comunidades &gt; Forma de gestão" xr:uid="{2131CEB8-7FEB-4431-88D5-2BB58A857FDB}"/>
  </hyperlinks>
  <pageMargins left="0.511811024" right="0.511811024" top="0.78740157499999996" bottom="0.78740157499999996" header="0.31496062000000002" footer="0.31496062000000002"/>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CA7F-7FA3-42D1-AB85-D736ED82DA66}">
  <dimension ref="B1:G38"/>
  <sheetViews>
    <sheetView showGridLines="0" showRowColHeaders="0" zoomScaleNormal="100" workbookViewId="0">
      <selection activeCell="E12" sqref="E12"/>
    </sheetView>
  </sheetViews>
  <sheetFormatPr defaultColWidth="9.140625" defaultRowHeight="15" x14ac:dyDescent="0.25"/>
  <cols>
    <col min="1" max="1" width="2.85546875" style="2" customWidth="1"/>
    <col min="2" max="2" width="27.140625" style="2" customWidth="1"/>
    <col min="3" max="3" width="15.7109375" style="2" customWidth="1"/>
    <col min="4" max="4" width="57.140625" style="2" customWidth="1"/>
    <col min="5" max="5" width="66.7109375" style="2" customWidth="1"/>
    <col min="6" max="16384" width="9.140625" style="2"/>
  </cols>
  <sheetData>
    <row r="1" spans="2:7" x14ac:dyDescent="0.25">
      <c r="B1" s="32"/>
      <c r="C1" s="32"/>
      <c r="D1" s="32"/>
      <c r="E1" s="32"/>
      <c r="F1" s="20"/>
      <c r="G1" s="20"/>
    </row>
    <row r="2" spans="2:7" x14ac:dyDescent="0.25">
      <c r="B2" s="32"/>
      <c r="C2" s="32"/>
      <c r="D2" s="32"/>
      <c r="E2" s="32"/>
      <c r="F2" s="20"/>
      <c r="G2" s="20"/>
    </row>
    <row r="3" spans="2:7" x14ac:dyDescent="0.25">
      <c r="B3" s="32"/>
      <c r="C3" s="32"/>
      <c r="D3" s="32"/>
      <c r="E3" s="32"/>
      <c r="F3" s="20"/>
      <c r="G3" s="20"/>
    </row>
    <row r="4" spans="2:7" x14ac:dyDescent="0.25">
      <c r="F4" s="20"/>
      <c r="G4" s="20"/>
    </row>
    <row r="5" spans="2:7" x14ac:dyDescent="0.25">
      <c r="F5" s="20"/>
      <c r="G5" s="20"/>
    </row>
    <row r="6" spans="2:7" x14ac:dyDescent="0.25">
      <c r="F6" s="20"/>
      <c r="G6" s="20"/>
    </row>
    <row r="7" spans="2:7" ht="30" customHeight="1" x14ac:dyDescent="0.25">
      <c r="B7" s="151" t="s">
        <v>167</v>
      </c>
      <c r="C7" s="151"/>
      <c r="D7" s="151"/>
      <c r="E7" s="151"/>
      <c r="F7" s="20"/>
      <c r="G7" s="20"/>
    </row>
    <row r="8" spans="2:7" s="5" customFormat="1" ht="12.75" x14ac:dyDescent="0.25">
      <c r="B8" s="4" t="s">
        <v>168</v>
      </c>
      <c r="C8" s="4" t="s">
        <v>169</v>
      </c>
      <c r="D8" s="4" t="s">
        <v>170</v>
      </c>
      <c r="E8" s="4" t="s">
        <v>159</v>
      </c>
    </row>
    <row r="9" spans="2:7" s="5" customFormat="1" ht="25.5" x14ac:dyDescent="0.25">
      <c r="B9" s="133" t="s">
        <v>201</v>
      </c>
      <c r="C9" s="3" t="s">
        <v>171</v>
      </c>
      <c r="D9" s="28" t="s">
        <v>213</v>
      </c>
      <c r="E9" s="28" t="s">
        <v>940</v>
      </c>
    </row>
    <row r="10" spans="2:7" s="5" customFormat="1" ht="38.25" x14ac:dyDescent="0.25">
      <c r="B10" s="150"/>
      <c r="C10" s="3" t="s">
        <v>172</v>
      </c>
      <c r="D10" s="28" t="s">
        <v>214</v>
      </c>
      <c r="E10" s="28" t="s">
        <v>940</v>
      </c>
      <c r="F10" s="6"/>
    </row>
    <row r="11" spans="2:7" s="5" customFormat="1" ht="38.25" x14ac:dyDescent="0.25">
      <c r="B11" s="134"/>
      <c r="C11" s="3" t="s">
        <v>173</v>
      </c>
      <c r="D11" s="28" t="s">
        <v>215</v>
      </c>
      <c r="E11" s="28" t="s">
        <v>941</v>
      </c>
      <c r="F11" s="6"/>
    </row>
    <row r="12" spans="2:7" s="5" customFormat="1" ht="41.25" x14ac:dyDescent="0.25">
      <c r="B12" s="3" t="s">
        <v>202</v>
      </c>
      <c r="C12" s="3" t="s">
        <v>174</v>
      </c>
      <c r="D12" s="28" t="s">
        <v>370</v>
      </c>
      <c r="E12" s="3" t="s">
        <v>937</v>
      </c>
    </row>
    <row r="13" spans="2:7" s="5" customFormat="1" ht="38.25" x14ac:dyDescent="0.25">
      <c r="B13" s="133" t="s">
        <v>203</v>
      </c>
      <c r="C13" s="3" t="s">
        <v>175</v>
      </c>
      <c r="D13" s="28" t="s">
        <v>216</v>
      </c>
      <c r="E13" s="3" t="s">
        <v>549</v>
      </c>
    </row>
    <row r="14" spans="2:7" s="5" customFormat="1" ht="38.25" x14ac:dyDescent="0.25">
      <c r="B14" s="150"/>
      <c r="C14" s="3" t="s">
        <v>176</v>
      </c>
      <c r="D14" s="28" t="s">
        <v>217</v>
      </c>
      <c r="E14" s="3" t="s">
        <v>549</v>
      </c>
    </row>
    <row r="15" spans="2:7" s="5" customFormat="1" ht="38.25" x14ac:dyDescent="0.25">
      <c r="B15" s="150"/>
      <c r="C15" s="3" t="s">
        <v>177</v>
      </c>
      <c r="D15" s="28" t="s">
        <v>218</v>
      </c>
      <c r="E15" s="28" t="s">
        <v>557</v>
      </c>
    </row>
    <row r="16" spans="2:7" s="5" customFormat="1" ht="38.25" x14ac:dyDescent="0.25">
      <c r="B16" s="134"/>
      <c r="C16" s="3" t="s">
        <v>178</v>
      </c>
      <c r="D16" s="28" t="s">
        <v>219</v>
      </c>
      <c r="E16" s="28" t="s">
        <v>558</v>
      </c>
    </row>
    <row r="17" spans="2:5" s="5" customFormat="1" ht="25.5" x14ac:dyDescent="0.25">
      <c r="B17" s="133" t="s">
        <v>204</v>
      </c>
      <c r="C17" s="3" t="s">
        <v>179</v>
      </c>
      <c r="D17" s="28" t="s">
        <v>220</v>
      </c>
      <c r="E17" s="3" t="s">
        <v>548</v>
      </c>
    </row>
    <row r="18" spans="2:5" s="5" customFormat="1" ht="38.25" x14ac:dyDescent="0.25">
      <c r="B18" s="150"/>
      <c r="C18" s="3" t="s">
        <v>180</v>
      </c>
      <c r="D18" s="28" t="s">
        <v>221</v>
      </c>
      <c r="E18" s="28" t="s">
        <v>788</v>
      </c>
    </row>
    <row r="19" spans="2:5" s="5" customFormat="1" ht="38.25" x14ac:dyDescent="0.25">
      <c r="B19" s="134"/>
      <c r="C19" s="3" t="s">
        <v>181</v>
      </c>
      <c r="D19" s="28" t="s">
        <v>222</v>
      </c>
      <c r="E19" s="28" t="s">
        <v>789</v>
      </c>
    </row>
    <row r="20" spans="2:5" s="5" customFormat="1" ht="25.5" x14ac:dyDescent="0.25">
      <c r="B20" s="133" t="s">
        <v>205</v>
      </c>
      <c r="C20" s="3" t="s">
        <v>182</v>
      </c>
      <c r="D20" s="28" t="s">
        <v>223</v>
      </c>
      <c r="E20" s="28" t="s">
        <v>604</v>
      </c>
    </row>
    <row r="21" spans="2:5" s="5" customFormat="1" ht="25.5" x14ac:dyDescent="0.25">
      <c r="B21" s="150"/>
      <c r="C21" s="3" t="s">
        <v>183</v>
      </c>
      <c r="D21" s="28" t="s">
        <v>224</v>
      </c>
      <c r="E21" s="28" t="s">
        <v>603</v>
      </c>
    </row>
    <row r="22" spans="2:5" s="5" customFormat="1" ht="38.25" x14ac:dyDescent="0.25">
      <c r="B22" s="134"/>
      <c r="C22" s="3" t="s">
        <v>184</v>
      </c>
      <c r="D22" s="28" t="s">
        <v>371</v>
      </c>
      <c r="E22" s="3" t="s">
        <v>894</v>
      </c>
    </row>
    <row r="23" spans="2:5" s="5" customFormat="1" ht="25.5" x14ac:dyDescent="0.25">
      <c r="B23" s="133" t="s">
        <v>206</v>
      </c>
      <c r="C23" s="3" t="s">
        <v>185</v>
      </c>
      <c r="D23" s="28" t="s">
        <v>225</v>
      </c>
      <c r="E23" s="21" t="s">
        <v>903</v>
      </c>
    </row>
    <row r="24" spans="2:5" s="5" customFormat="1" ht="12.75" x14ac:dyDescent="0.25">
      <c r="B24" s="134"/>
      <c r="C24" s="3" t="s">
        <v>186</v>
      </c>
      <c r="D24" s="28" t="s">
        <v>226</v>
      </c>
      <c r="E24" s="28" t="s">
        <v>559</v>
      </c>
    </row>
    <row r="25" spans="2:5" s="5" customFormat="1" ht="63.75" x14ac:dyDescent="0.25">
      <c r="B25" s="133" t="s">
        <v>207</v>
      </c>
      <c r="C25" s="3" t="s">
        <v>187</v>
      </c>
      <c r="D25" s="28" t="s">
        <v>227</v>
      </c>
      <c r="E25" s="3" t="s">
        <v>855</v>
      </c>
    </row>
    <row r="26" spans="2:5" s="5" customFormat="1" ht="25.5" x14ac:dyDescent="0.25">
      <c r="B26" s="134"/>
      <c r="C26" s="3" t="s">
        <v>188</v>
      </c>
      <c r="D26" s="28" t="s">
        <v>228</v>
      </c>
      <c r="E26" s="3" t="s">
        <v>854</v>
      </c>
    </row>
    <row r="27" spans="2:5" s="5" customFormat="1" ht="38.25" x14ac:dyDescent="0.25">
      <c r="B27" s="133" t="s">
        <v>208</v>
      </c>
      <c r="C27" s="3" t="s">
        <v>189</v>
      </c>
      <c r="D27" s="28" t="s">
        <v>229</v>
      </c>
      <c r="E27" s="28" t="s">
        <v>727</v>
      </c>
    </row>
    <row r="28" spans="2:5" s="5" customFormat="1" ht="39.75" x14ac:dyDescent="0.25">
      <c r="B28" s="150"/>
      <c r="C28" s="3" t="s">
        <v>190</v>
      </c>
      <c r="D28" s="28" t="s">
        <v>230</v>
      </c>
      <c r="E28" s="28" t="s">
        <v>414</v>
      </c>
    </row>
    <row r="29" spans="2:5" s="5" customFormat="1" ht="63.75" x14ac:dyDescent="0.25">
      <c r="B29" s="150"/>
      <c r="C29" s="3" t="s">
        <v>191</v>
      </c>
      <c r="D29" s="28" t="s">
        <v>231</v>
      </c>
      <c r="E29" s="28" t="s">
        <v>602</v>
      </c>
    </row>
    <row r="30" spans="2:5" s="5" customFormat="1" ht="38.25" x14ac:dyDescent="0.25">
      <c r="B30" s="134"/>
      <c r="C30" s="3" t="s">
        <v>192</v>
      </c>
      <c r="D30" s="28" t="s">
        <v>232</v>
      </c>
      <c r="E30" s="28" t="s">
        <v>735</v>
      </c>
    </row>
    <row r="31" spans="2:5" s="5" customFormat="1" ht="38.25" x14ac:dyDescent="0.25">
      <c r="B31" s="133" t="s">
        <v>209</v>
      </c>
      <c r="C31" s="3" t="s">
        <v>193</v>
      </c>
      <c r="D31" s="28" t="s">
        <v>233</v>
      </c>
      <c r="E31" s="28" t="s">
        <v>601</v>
      </c>
    </row>
    <row r="32" spans="2:5" s="5" customFormat="1" ht="25.5" x14ac:dyDescent="0.25">
      <c r="B32" s="134"/>
      <c r="C32" s="3" t="s">
        <v>194</v>
      </c>
      <c r="D32" s="28" t="s">
        <v>234</v>
      </c>
      <c r="E32" s="3" t="s">
        <v>875</v>
      </c>
    </row>
    <row r="33" spans="2:5" s="5" customFormat="1" ht="127.5" x14ac:dyDescent="0.25">
      <c r="B33" s="3" t="s">
        <v>210</v>
      </c>
      <c r="C33" s="3" t="s">
        <v>195</v>
      </c>
      <c r="D33" s="28" t="s">
        <v>235</v>
      </c>
      <c r="E33" s="3" t="s">
        <v>632</v>
      </c>
    </row>
    <row r="34" spans="2:5" s="5" customFormat="1" ht="25.5" x14ac:dyDescent="0.25">
      <c r="B34" s="133" t="s">
        <v>211</v>
      </c>
      <c r="C34" s="3" t="s">
        <v>196</v>
      </c>
      <c r="D34" s="28" t="s">
        <v>236</v>
      </c>
      <c r="E34" s="28" t="s">
        <v>860</v>
      </c>
    </row>
    <row r="35" spans="2:5" s="5" customFormat="1" ht="25.5" x14ac:dyDescent="0.25">
      <c r="B35" s="134"/>
      <c r="C35" s="3" t="s">
        <v>197</v>
      </c>
      <c r="D35" s="28" t="s">
        <v>372</v>
      </c>
      <c r="E35" s="3" t="s">
        <v>862</v>
      </c>
    </row>
    <row r="36" spans="2:5" s="5" customFormat="1" ht="38.25" x14ac:dyDescent="0.25">
      <c r="B36" s="133" t="s">
        <v>212</v>
      </c>
      <c r="C36" s="3" t="s">
        <v>198</v>
      </c>
      <c r="D36" s="28" t="s">
        <v>237</v>
      </c>
      <c r="E36" s="28" t="s">
        <v>934</v>
      </c>
    </row>
    <row r="37" spans="2:5" s="5" customFormat="1" ht="38.25" x14ac:dyDescent="0.25">
      <c r="B37" s="150"/>
      <c r="C37" s="3" t="s">
        <v>199</v>
      </c>
      <c r="D37" s="28" t="s">
        <v>373</v>
      </c>
      <c r="E37" s="28" t="s">
        <v>790</v>
      </c>
    </row>
    <row r="38" spans="2:5" s="5" customFormat="1" ht="25.5" x14ac:dyDescent="0.25">
      <c r="B38" s="134"/>
      <c r="C38" s="3" t="s">
        <v>200</v>
      </c>
      <c r="D38" s="28" t="s">
        <v>374</v>
      </c>
      <c r="E38" s="28" t="s">
        <v>791</v>
      </c>
    </row>
  </sheetData>
  <sheetProtection algorithmName="SHA-512" hashValue="wQbUAVEoKiEZeGJUoS6bPMGlLSMpiYb1dNnkX/nkgHQVMO99H7puInWz4KpSrGNmqlpyffN8Bm0Sej5WJeTXIw==" saltValue="qR3Y1s0A5RY1mArapwY9ng==" spinCount="100000" sheet="1" formatCells="0" formatColumns="0" formatRows="0" insertColumns="0" insertRows="0" insertHyperlinks="0" deleteColumns="0" deleteRows="0" sort="0" autoFilter="0" pivotTables="0"/>
  <mergeCells count="11">
    <mergeCell ref="B31:B32"/>
    <mergeCell ref="B34:B35"/>
    <mergeCell ref="B36:B38"/>
    <mergeCell ref="B7:E7"/>
    <mergeCell ref="B9:B11"/>
    <mergeCell ref="B13:B16"/>
    <mergeCell ref="B17:B19"/>
    <mergeCell ref="B20:B22"/>
    <mergeCell ref="B23:B24"/>
    <mergeCell ref="B25:B26"/>
    <mergeCell ref="B27:B30"/>
  </mergeCells>
  <hyperlinks>
    <hyperlink ref="E9" location="Clima!A1" display="Ver aba Clima &gt; Detalhamento das emissões de escopo 1" xr:uid="{DCF06A08-BD09-406B-B790-964ABFA5F567}"/>
    <hyperlink ref="E14" location="Ambiental!A1" display="Ver Ambiental &gt; Forma de gestão" xr:uid="{87E4E2F5-046A-4CF5-B98B-3BCF4AC2D13D}"/>
    <hyperlink ref="E13" location="Ambiental!A1" display="Ver Ambiental &gt; Forma de gestão" xr:uid="{B249A732-B2AC-43A1-9F64-25E88695A898}"/>
    <hyperlink ref="E10" location="Clima!A1" display="Ver aba Clima &gt; Detalhamento das emissões de escopo 1" xr:uid="{B3A30DC6-3C4C-4FD3-A55D-E9695A3F0D7E}"/>
    <hyperlink ref="E11" location="Clima!A1" display="Ver aba Clima &gt; Detalhamento das emissões de escopo 1" xr:uid="{7D991ECC-57A9-4C3A-9F58-4C1EE2AAB037}"/>
    <hyperlink ref="E30" location="Clima!A1" display="Ver aba Clima &gt; Detalhamento das emissões de escopo 1" xr:uid="{F69B4F0E-5C4D-48B1-866D-C5AEEC82C9C4}"/>
    <hyperlink ref="E17" location="Ambiental!A1" display="Ver Ambiental &gt; Forma de gestão" xr:uid="{C42B2743-4505-4665-8589-FA121A54FB74}"/>
    <hyperlink ref="E25" location="Segurança!A1" display="Ver Segurança &gt; Forma de gestão" xr:uid="{D74233C1-D0B8-4849-9E92-9446C1E8271E}"/>
    <hyperlink ref="E26" location="Segurança!A1" display="Ver Segurança &gt; Forma de gestão" xr:uid="{3C0AEC5A-7F81-4AF5-8C20-27F7C6CDA747}"/>
    <hyperlink ref="E35" location="Segurança!A1" display="Ver Segurança &gt; Forma de gestão" xr:uid="{F475BF80-E772-447F-81FD-34259BD771ED}"/>
    <hyperlink ref="E32" location="Compliance!A1" display="Ver Fornecedores &gt; Perfil e avaliação de fornecedores" xr:uid="{F6BBD98B-2813-403E-8A42-FA0A042C836F}"/>
    <hyperlink ref="E22" location="Compliance!A1" display="Ver Fornecedores &gt; Perfil e avaliação de fornecedores" xr:uid="{BB3E6A68-E00B-4FC6-A6E7-304F855B1767}"/>
    <hyperlink ref="E23" location="Comunidades!A1" display="Ver Comunidades &gt; Forma de gestão" xr:uid="{F84C436C-E467-4662-809B-1BA441714A68}"/>
  </hyperlink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1FD9-FDA6-46E9-9F47-6F00E0292E58}">
  <dimension ref="B1:D22"/>
  <sheetViews>
    <sheetView showGridLines="0" showRowColHeaders="0" zoomScaleNormal="100" workbookViewId="0">
      <selection activeCell="B9" sqref="B9"/>
    </sheetView>
  </sheetViews>
  <sheetFormatPr defaultColWidth="9.140625" defaultRowHeight="15" x14ac:dyDescent="0.25"/>
  <cols>
    <col min="1" max="1" width="2.85546875" style="2" customWidth="1"/>
    <col min="2" max="2" width="100" style="2" customWidth="1"/>
    <col min="3" max="3" width="66.7109375" style="2" customWidth="1"/>
    <col min="4" max="16384" width="9.140625" style="2"/>
  </cols>
  <sheetData>
    <row r="1" spans="2:4" x14ac:dyDescent="0.25">
      <c r="B1" s="32"/>
      <c r="C1" s="32"/>
    </row>
    <row r="2" spans="2:4" x14ac:dyDescent="0.25">
      <c r="B2" s="32"/>
      <c r="C2" s="32"/>
    </row>
    <row r="3" spans="2:4" x14ac:dyDescent="0.25">
      <c r="B3" s="32"/>
      <c r="C3" s="32"/>
    </row>
    <row r="7" spans="2:4" s="5" customFormat="1" ht="12.75" x14ac:dyDescent="0.25">
      <c r="B7" s="4" t="s">
        <v>238</v>
      </c>
      <c r="C7" s="4" t="s">
        <v>159</v>
      </c>
    </row>
    <row r="8" spans="2:4" s="5" customFormat="1" ht="12.75" x14ac:dyDescent="0.25">
      <c r="B8" s="152" t="s">
        <v>28</v>
      </c>
      <c r="C8" s="153"/>
    </row>
    <row r="9" spans="2:4" s="5" customFormat="1" ht="12.75" x14ac:dyDescent="0.25">
      <c r="B9" s="28" t="s">
        <v>239</v>
      </c>
      <c r="C9" s="28" t="s">
        <v>739</v>
      </c>
      <c r="D9" s="6"/>
    </row>
    <row r="10" spans="2:4" s="5" customFormat="1" ht="12.75" x14ac:dyDescent="0.25">
      <c r="B10" s="28" t="s">
        <v>240</v>
      </c>
      <c r="C10" s="28" t="s">
        <v>739</v>
      </c>
      <c r="D10" s="6"/>
    </row>
    <row r="11" spans="2:4" s="5" customFormat="1" ht="12.75" x14ac:dyDescent="0.25">
      <c r="B11" s="152" t="s">
        <v>22</v>
      </c>
      <c r="C11" s="153"/>
    </row>
    <row r="12" spans="2:4" s="5" customFormat="1" ht="25.5" x14ac:dyDescent="0.25">
      <c r="B12" s="28" t="s">
        <v>241</v>
      </c>
      <c r="C12" s="28" t="s">
        <v>738</v>
      </c>
    </row>
    <row r="13" spans="2:4" s="5" customFormat="1" ht="25.5" x14ac:dyDescent="0.25">
      <c r="B13" s="28" t="s">
        <v>242</v>
      </c>
      <c r="C13" s="28" t="s">
        <v>738</v>
      </c>
    </row>
    <row r="14" spans="2:4" s="5" customFormat="1" ht="25.5" x14ac:dyDescent="0.25">
      <c r="B14" s="28" t="s">
        <v>243</v>
      </c>
      <c r="C14" s="28" t="s">
        <v>738</v>
      </c>
    </row>
    <row r="15" spans="2:4" s="5" customFormat="1" ht="12.75" x14ac:dyDescent="0.25">
      <c r="B15" s="152" t="s">
        <v>244</v>
      </c>
      <c r="C15" s="153"/>
    </row>
    <row r="16" spans="2:4" s="5" customFormat="1" ht="25.5" x14ac:dyDescent="0.25">
      <c r="B16" s="28" t="s">
        <v>245</v>
      </c>
      <c r="C16" s="28" t="s">
        <v>737</v>
      </c>
    </row>
    <row r="17" spans="2:3" s="5" customFormat="1" ht="12.75" x14ac:dyDescent="0.25">
      <c r="B17" s="28" t="s">
        <v>246</v>
      </c>
      <c r="C17" s="28" t="s">
        <v>737</v>
      </c>
    </row>
    <row r="18" spans="2:3" s="5" customFormat="1" ht="25.5" x14ac:dyDescent="0.25">
      <c r="B18" s="28" t="s">
        <v>247</v>
      </c>
      <c r="C18" s="28" t="s">
        <v>737</v>
      </c>
    </row>
    <row r="19" spans="2:3" s="5" customFormat="1" ht="12.75" x14ac:dyDescent="0.25">
      <c r="B19" s="152" t="s">
        <v>249</v>
      </c>
      <c r="C19" s="153"/>
    </row>
    <row r="20" spans="2:3" s="5" customFormat="1" ht="25.5" x14ac:dyDescent="0.25">
      <c r="B20" s="28" t="s">
        <v>248</v>
      </c>
      <c r="C20" s="28" t="s">
        <v>421</v>
      </c>
    </row>
    <row r="21" spans="2:3" s="5" customFormat="1" ht="25.5" x14ac:dyDescent="0.25">
      <c r="B21" s="28" t="s">
        <v>250</v>
      </c>
      <c r="C21" s="28" t="s">
        <v>421</v>
      </c>
    </row>
    <row r="22" spans="2:3" s="5" customFormat="1" ht="25.5" x14ac:dyDescent="0.25">
      <c r="B22" s="28" t="s">
        <v>251</v>
      </c>
      <c r="C22" s="28" t="s">
        <v>736</v>
      </c>
    </row>
  </sheetData>
  <sheetProtection algorithmName="SHA-512" hashValue="NwDy5/U+zpQLk57bo/CRpw1ld2QR/LO8sXUnY+N8gi2NFwcRS/x13Q8lFuZBwJEMklRHJYb729BUbRnIw42iJQ==" saltValue="APTL40VHT1VwKL6iCBYujw==" spinCount="100000" sheet="1" formatCells="0" formatColumns="0" formatRows="0" insertColumns="0" insertRows="0" insertHyperlinks="0" deleteColumns="0" deleteRows="0" sort="0" autoFilter="0" pivotTables="0"/>
  <mergeCells count="4">
    <mergeCell ref="B8:C8"/>
    <mergeCell ref="B11:C11"/>
    <mergeCell ref="B15:C15"/>
    <mergeCell ref="B19:C19"/>
  </mergeCells>
  <hyperlinks>
    <hyperlink ref="C21" location="Clima!A1" display="Ver aba Clima &gt; Inventário de gases de efeito estufa (GEE)" xr:uid="{0F789F98-9AAA-492F-8D48-7A71B21D4403}"/>
    <hyperlink ref="C20" location="Clima!A1" display="Ver aba Clima &gt; Inventário de gases de efeito estufa (GEE)" xr:uid="{51D7A7CF-A1B0-4A7B-9F91-F0A0B1663819}"/>
    <hyperlink ref="C22" location="Clima!A1" display="Ver aba Clima &gt; Inventário de gases de efeito estufa (GEE)" xr:uid="{0EC6B6BB-C65F-41DE-9A8A-A61C96695353}"/>
    <hyperlink ref="C16" location="Clima!A1" display="Ver aba Clima &gt; Inventário de gases de efeito estufa (GEE)" xr:uid="{C9755E5A-CC6E-497B-84BB-2CE3328BC575}"/>
    <hyperlink ref="C17" location="Clima!A1" display="Ver aba Clima &gt; Inventário de gases de efeito estufa (GEE)" xr:uid="{E1F1B6CF-EAE2-4E91-BF38-407412BE7D69}"/>
    <hyperlink ref="C18" location="Clima!A1" display="Ver aba Clima &gt; Inventário de gases de efeito estufa (GEE)" xr:uid="{51E9E0BD-BD9A-4882-A7F9-6AD4265D7E74}"/>
    <hyperlink ref="C12" location="Clima!A1" display="Ver aba Clima &gt; Inventário de gases de efeito estufa (GEE)" xr:uid="{FDFB4459-CA8A-4D41-B8A5-50113FA29E36}"/>
    <hyperlink ref="C13" location="Clima!A1" display="Ver aba Clima &gt; Inventário de gases de efeito estufa (GEE)" xr:uid="{3B3BD1E9-50DB-4C89-A6DF-B77EEFDEDE40}"/>
    <hyperlink ref="C14" location="Clima!A1" display="Ver aba Clima &gt; Inventário de gases de efeito estufa (GEE)" xr:uid="{7436B025-C64A-45F6-8872-5B8E90E61C73}"/>
    <hyperlink ref="C9" location="Clima!A1" display="Ver aba Clima &gt; Inventário de gases de efeito estufa (GEE)" xr:uid="{4A582579-F814-4079-A5B7-749F206D36F6}"/>
    <hyperlink ref="C10" location="Clima!A1" display="Ver aba Clima &gt; Inventário de gases de efeito estufa (GEE)" xr:uid="{D092F5C3-3F30-45E2-8F07-E7E529D1100A}"/>
  </hyperlink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31F3-52D4-48E0-902E-C9B343836FB2}">
  <dimension ref="B1:E123"/>
  <sheetViews>
    <sheetView showGridLines="0" showRowColHeaders="0" zoomScaleNormal="100" workbookViewId="0">
      <selection activeCell="B5" sqref="B5"/>
    </sheetView>
  </sheetViews>
  <sheetFormatPr defaultColWidth="9.140625" defaultRowHeight="15" x14ac:dyDescent="0.25"/>
  <cols>
    <col min="1" max="1" width="2.85546875" style="34" customWidth="1"/>
    <col min="2" max="2" width="102.42578125" style="34" customWidth="1"/>
    <col min="3" max="5" width="21.42578125" style="34" customWidth="1"/>
    <col min="6" max="6" width="12.85546875" style="34" bestFit="1" customWidth="1"/>
    <col min="7" max="7" width="11.7109375" style="34" bestFit="1" customWidth="1"/>
    <col min="8" max="16384" width="9.140625" style="34"/>
  </cols>
  <sheetData>
    <row r="1" spans="2:5" x14ac:dyDescent="0.25">
      <c r="B1" s="33"/>
      <c r="C1" s="33"/>
      <c r="D1" s="33"/>
      <c r="E1" s="33"/>
    </row>
    <row r="2" spans="2:5" x14ac:dyDescent="0.25">
      <c r="B2" s="33"/>
      <c r="C2" s="33"/>
      <c r="D2" s="33"/>
      <c r="E2" s="33"/>
    </row>
    <row r="3" spans="2:5" x14ac:dyDescent="0.25">
      <c r="B3" s="33"/>
      <c r="C3" s="33"/>
      <c r="D3" s="33"/>
      <c r="E3" s="33"/>
    </row>
    <row r="7" spans="2:5" s="37" customFormat="1" ht="12.75" x14ac:dyDescent="0.25">
      <c r="B7" s="35" t="s">
        <v>252</v>
      </c>
      <c r="C7" s="36">
        <v>2021</v>
      </c>
      <c r="D7" s="36">
        <v>2020</v>
      </c>
      <c r="E7" s="36" t="s">
        <v>253</v>
      </c>
    </row>
    <row r="8" spans="2:5" s="37" customFormat="1" ht="12.75" x14ac:dyDescent="0.25">
      <c r="B8" s="160" t="s">
        <v>922</v>
      </c>
      <c r="C8" s="160"/>
      <c r="D8" s="160"/>
      <c r="E8" s="160"/>
    </row>
    <row r="9" spans="2:5" s="37" customFormat="1" ht="12.75" x14ac:dyDescent="0.25">
      <c r="B9" s="38" t="s">
        <v>930</v>
      </c>
      <c r="C9" s="39">
        <v>6671.2</v>
      </c>
      <c r="D9" s="39">
        <v>5636.9</v>
      </c>
      <c r="E9" s="40">
        <v>0.183</v>
      </c>
    </row>
    <row r="10" spans="2:5" s="37" customFormat="1" ht="12.75" x14ac:dyDescent="0.25">
      <c r="B10" s="38" t="s">
        <v>931</v>
      </c>
      <c r="C10" s="39">
        <v>3348.6</v>
      </c>
      <c r="D10" s="39">
        <v>3171.2</v>
      </c>
      <c r="E10" s="40">
        <v>5.6000000000000001E-2</v>
      </c>
    </row>
    <row r="11" spans="2:5" s="37" customFormat="1" ht="12.75" x14ac:dyDescent="0.25">
      <c r="B11" s="38" t="s">
        <v>932</v>
      </c>
      <c r="C11" s="39">
        <v>3322.6</v>
      </c>
      <c r="D11" s="39">
        <v>2465.6999999999998</v>
      </c>
      <c r="E11" s="40">
        <v>0.34799999999999998</v>
      </c>
    </row>
    <row r="12" spans="2:5" s="37" customFormat="1" ht="12.75" x14ac:dyDescent="0.25">
      <c r="B12" s="160" t="s">
        <v>923</v>
      </c>
      <c r="C12" s="160"/>
      <c r="D12" s="160"/>
      <c r="E12" s="160"/>
    </row>
    <row r="13" spans="2:5" s="37" customFormat="1" ht="12.75" x14ac:dyDescent="0.25">
      <c r="B13" s="38" t="s">
        <v>924</v>
      </c>
      <c r="C13" s="39">
        <v>1804.9</v>
      </c>
      <c r="D13" s="39">
        <v>945.4</v>
      </c>
      <c r="E13" s="40">
        <v>0.90900000000000003</v>
      </c>
    </row>
    <row r="14" spans="2:5" s="37" customFormat="1" ht="12.75" x14ac:dyDescent="0.25">
      <c r="B14" s="38" t="s">
        <v>925</v>
      </c>
      <c r="C14" s="39">
        <v>2959.8</v>
      </c>
      <c r="D14" s="39">
        <v>796.1</v>
      </c>
      <c r="E14" s="40">
        <v>2.718</v>
      </c>
    </row>
    <row r="15" spans="2:5" s="37" customFormat="1" ht="12.75" x14ac:dyDescent="0.25">
      <c r="B15" s="38" t="s">
        <v>926</v>
      </c>
      <c r="C15" s="125">
        <v>1.64</v>
      </c>
      <c r="D15" s="125">
        <v>0.84199999999999997</v>
      </c>
      <c r="E15" s="40" t="s">
        <v>935</v>
      </c>
    </row>
    <row r="16" spans="2:5" s="37" customFormat="1" ht="12.75" x14ac:dyDescent="0.25">
      <c r="B16" s="38" t="s">
        <v>927</v>
      </c>
      <c r="C16" s="39">
        <v>1444.6</v>
      </c>
      <c r="D16" s="39">
        <v>124</v>
      </c>
      <c r="E16" s="40">
        <v>10.65</v>
      </c>
    </row>
    <row r="17" spans="2:5" s="37" customFormat="1" ht="12.75" x14ac:dyDescent="0.25">
      <c r="B17" s="38" t="s">
        <v>928</v>
      </c>
      <c r="C17" s="39">
        <v>2884.6</v>
      </c>
      <c r="D17" s="39">
        <v>1495.4</v>
      </c>
      <c r="E17" s="40">
        <v>0.92900000000000005</v>
      </c>
    </row>
    <row r="18" spans="2:5" s="37" customFormat="1" ht="12.75" x14ac:dyDescent="0.25">
      <c r="B18" s="38" t="s">
        <v>929</v>
      </c>
      <c r="C18" s="39">
        <v>23.8</v>
      </c>
      <c r="D18" s="39">
        <v>26.6</v>
      </c>
      <c r="E18" s="40">
        <v>-0.105</v>
      </c>
    </row>
    <row r="19" spans="2:5" s="37" customFormat="1" ht="12.75" x14ac:dyDescent="0.25">
      <c r="B19" s="160" t="s">
        <v>257</v>
      </c>
      <c r="C19" s="160"/>
      <c r="D19" s="160"/>
      <c r="E19" s="160"/>
    </row>
    <row r="20" spans="2:5" s="37" customFormat="1" ht="14.25" x14ac:dyDescent="0.25">
      <c r="B20" s="38" t="s">
        <v>375</v>
      </c>
      <c r="C20" s="39">
        <v>75382.399999999994</v>
      </c>
      <c r="D20" s="39">
        <v>95271.1</v>
      </c>
      <c r="E20" s="40">
        <v>-0.20899999999999999</v>
      </c>
    </row>
    <row r="21" spans="2:5" s="37" customFormat="1" ht="12.75" x14ac:dyDescent="0.25">
      <c r="B21" s="38" t="s">
        <v>384</v>
      </c>
      <c r="C21" s="40">
        <v>0.16500000000000001</v>
      </c>
      <c r="D21" s="40">
        <v>0.26</v>
      </c>
      <c r="E21" s="41" t="s">
        <v>258</v>
      </c>
    </row>
    <row r="22" spans="2:5" s="37" customFormat="1" ht="12.75" x14ac:dyDescent="0.25">
      <c r="B22" s="38" t="s">
        <v>254</v>
      </c>
      <c r="C22" s="40" t="s">
        <v>259</v>
      </c>
      <c r="D22" s="40">
        <v>0.71</v>
      </c>
      <c r="E22" s="41" t="s">
        <v>317</v>
      </c>
    </row>
    <row r="23" spans="2:5" s="37" customFormat="1" ht="12.75" x14ac:dyDescent="0.25">
      <c r="B23" s="38" t="s">
        <v>255</v>
      </c>
      <c r="C23" s="40">
        <v>3.0000000000000001E-3</v>
      </c>
      <c r="D23" s="40">
        <v>0.03</v>
      </c>
      <c r="E23" s="41" t="s">
        <v>260</v>
      </c>
    </row>
    <row r="24" spans="2:5" s="37" customFormat="1" ht="14.25" x14ac:dyDescent="0.25">
      <c r="B24" s="38" t="s">
        <v>376</v>
      </c>
      <c r="C24" s="41" t="s">
        <v>261</v>
      </c>
      <c r="D24" s="41">
        <v>15.7</v>
      </c>
      <c r="E24" s="40">
        <v>0.75700000000000001</v>
      </c>
    </row>
    <row r="25" spans="2:5" s="37" customFormat="1" ht="12.75" x14ac:dyDescent="0.25">
      <c r="B25" s="38" t="s">
        <v>256</v>
      </c>
      <c r="C25" s="39">
        <v>25054.2</v>
      </c>
      <c r="D25" s="39">
        <v>29186.1</v>
      </c>
      <c r="E25" s="40">
        <v>-0.14199999999999999</v>
      </c>
    </row>
    <row r="26" spans="2:5" s="37" customFormat="1" ht="14.25" x14ac:dyDescent="0.25">
      <c r="B26" s="38" t="s">
        <v>377</v>
      </c>
      <c r="C26" s="41">
        <v>17.600000000000001</v>
      </c>
      <c r="D26" s="41">
        <v>15.2</v>
      </c>
      <c r="E26" s="40">
        <v>0.214</v>
      </c>
    </row>
    <row r="27" spans="2:5" s="37" customFormat="1" ht="12.75" x14ac:dyDescent="0.25">
      <c r="B27" s="160" t="s">
        <v>262</v>
      </c>
      <c r="C27" s="160"/>
      <c r="D27" s="160"/>
      <c r="E27" s="160"/>
    </row>
    <row r="28" spans="2:5" s="37" customFormat="1" ht="12.75" x14ac:dyDescent="0.25">
      <c r="B28" s="38" t="s">
        <v>263</v>
      </c>
      <c r="C28" s="39">
        <v>354541.8</v>
      </c>
      <c r="D28" s="39">
        <v>448360.1</v>
      </c>
      <c r="E28" s="40">
        <v>-0.20899999999999999</v>
      </c>
    </row>
    <row r="29" spans="2:5" s="37" customFormat="1" ht="12.75" x14ac:dyDescent="0.25">
      <c r="B29" s="38" t="s">
        <v>264</v>
      </c>
      <c r="C29" s="40">
        <v>0.999</v>
      </c>
      <c r="D29" s="40">
        <v>0.999</v>
      </c>
      <c r="E29" s="41" t="s">
        <v>10</v>
      </c>
    </row>
    <row r="30" spans="2:5" s="37" customFormat="1" ht="12.75" x14ac:dyDescent="0.25">
      <c r="B30" s="38" t="s">
        <v>265</v>
      </c>
      <c r="C30" s="40">
        <v>1E-3</v>
      </c>
      <c r="D30" s="40">
        <v>1E-3</v>
      </c>
      <c r="E30" s="41" t="s">
        <v>10</v>
      </c>
    </row>
    <row r="31" spans="2:5" s="37" customFormat="1" ht="12.75" x14ac:dyDescent="0.25">
      <c r="B31" s="160" t="s">
        <v>266</v>
      </c>
      <c r="C31" s="160"/>
      <c r="D31" s="160"/>
      <c r="E31" s="160"/>
    </row>
    <row r="32" spans="2:5" s="37" customFormat="1" ht="12.75" x14ac:dyDescent="0.25">
      <c r="B32" s="38" t="s">
        <v>267</v>
      </c>
      <c r="C32" s="41">
        <v>0</v>
      </c>
      <c r="D32" s="41">
        <v>0</v>
      </c>
      <c r="E32" s="41" t="s">
        <v>10</v>
      </c>
    </row>
    <row r="33" spans="2:5" s="37" customFormat="1" ht="12.75" x14ac:dyDescent="0.25">
      <c r="B33" s="38" t="s">
        <v>268</v>
      </c>
      <c r="C33" s="43">
        <v>0</v>
      </c>
      <c r="D33" s="43">
        <v>0</v>
      </c>
      <c r="E33" s="41" t="s">
        <v>10</v>
      </c>
    </row>
    <row r="34" spans="2:5" s="37" customFormat="1" ht="12.75" x14ac:dyDescent="0.25">
      <c r="B34" s="38" t="s">
        <v>269</v>
      </c>
      <c r="C34" s="41">
        <v>0</v>
      </c>
      <c r="D34" s="41">
        <v>0</v>
      </c>
      <c r="E34" s="41" t="s">
        <v>10</v>
      </c>
    </row>
    <row r="35" spans="2:5" s="37" customFormat="1" ht="14.25" x14ac:dyDescent="0.25">
      <c r="B35" s="38" t="s">
        <v>378</v>
      </c>
      <c r="C35" s="126">
        <v>0</v>
      </c>
      <c r="D35" s="126">
        <v>0</v>
      </c>
      <c r="E35" s="41" t="s">
        <v>10</v>
      </c>
    </row>
    <row r="36" spans="2:5" s="37" customFormat="1" ht="12.75" x14ac:dyDescent="0.25">
      <c r="B36" s="160" t="s">
        <v>279</v>
      </c>
      <c r="C36" s="160"/>
      <c r="D36" s="160"/>
      <c r="E36" s="160"/>
    </row>
    <row r="37" spans="2:5" s="37" customFormat="1" ht="12.75" x14ac:dyDescent="0.25">
      <c r="B37" s="38" t="s">
        <v>270</v>
      </c>
      <c r="C37" s="41">
        <v>166.6</v>
      </c>
      <c r="D37" s="41">
        <v>71.2</v>
      </c>
      <c r="E37" s="40">
        <v>1.34</v>
      </c>
    </row>
    <row r="38" spans="2:5" s="37" customFormat="1" ht="12.75" x14ac:dyDescent="0.25">
      <c r="B38" s="38" t="s">
        <v>271</v>
      </c>
      <c r="C38" s="41">
        <v>148.69999999999999</v>
      </c>
      <c r="D38" s="41">
        <v>144</v>
      </c>
      <c r="E38" s="40">
        <v>3.3000000000000002E-2</v>
      </c>
    </row>
    <row r="39" spans="2:5" s="37" customFormat="1" ht="12.75" x14ac:dyDescent="0.25">
      <c r="B39" s="38" t="s">
        <v>272</v>
      </c>
      <c r="C39" s="41">
        <v>315.3</v>
      </c>
      <c r="D39" s="41">
        <v>215.2</v>
      </c>
      <c r="E39" s="40">
        <v>0.46500000000000002</v>
      </c>
    </row>
    <row r="40" spans="2:5" s="37" customFormat="1" ht="12.75" x14ac:dyDescent="0.25">
      <c r="B40" s="38" t="s">
        <v>273</v>
      </c>
      <c r="C40" s="40">
        <v>0.92400000000000004</v>
      </c>
      <c r="D40" s="40">
        <v>0.90400000000000003</v>
      </c>
      <c r="E40" s="41" t="s">
        <v>274</v>
      </c>
    </row>
    <row r="41" spans="2:5" s="37" customFormat="1" ht="12.75" x14ac:dyDescent="0.25">
      <c r="B41" s="38" t="s">
        <v>275</v>
      </c>
      <c r="C41" s="40">
        <v>6.2E-2</v>
      </c>
      <c r="D41" s="40">
        <v>8.6999999999999994E-2</v>
      </c>
      <c r="E41" s="41" t="s">
        <v>276</v>
      </c>
    </row>
    <row r="42" spans="2:5" s="37" customFormat="1" ht="12.75" x14ac:dyDescent="0.25">
      <c r="B42" s="38" t="s">
        <v>277</v>
      </c>
      <c r="C42" s="40">
        <v>1.4E-2</v>
      </c>
      <c r="D42" s="40">
        <v>0.01</v>
      </c>
      <c r="E42" s="41" t="s">
        <v>278</v>
      </c>
    </row>
    <row r="43" spans="2:5" s="37" customFormat="1" ht="12.75" x14ac:dyDescent="0.25">
      <c r="B43" s="160" t="s">
        <v>280</v>
      </c>
      <c r="C43" s="160"/>
      <c r="D43" s="160"/>
      <c r="E43" s="160"/>
    </row>
    <row r="44" spans="2:5" s="37" customFormat="1" ht="14.25" x14ac:dyDescent="0.25">
      <c r="B44" s="38" t="s">
        <v>379</v>
      </c>
      <c r="C44" s="39">
        <v>18749</v>
      </c>
      <c r="D44" s="39">
        <v>23498</v>
      </c>
      <c r="E44" s="40">
        <v>-0.20200000000000001</v>
      </c>
    </row>
    <row r="45" spans="2:5" s="37" customFormat="1" ht="12.75" x14ac:dyDescent="0.25">
      <c r="B45" s="38" t="s">
        <v>281</v>
      </c>
      <c r="C45" s="40">
        <v>0.68400000000000005</v>
      </c>
      <c r="D45" s="40">
        <v>0.68200000000000005</v>
      </c>
      <c r="E45" s="41" t="s">
        <v>282</v>
      </c>
    </row>
    <row r="46" spans="2:5" s="37" customFormat="1" ht="12.75" x14ac:dyDescent="0.25">
      <c r="B46" s="38" t="s">
        <v>283</v>
      </c>
      <c r="C46" s="40">
        <v>0.316</v>
      </c>
      <c r="D46" s="40">
        <v>0.318</v>
      </c>
      <c r="E46" s="41" t="s">
        <v>284</v>
      </c>
    </row>
    <row r="47" spans="2:5" s="37" customFormat="1" ht="14.25" x14ac:dyDescent="0.25">
      <c r="B47" s="38" t="s">
        <v>380</v>
      </c>
      <c r="C47" s="39">
        <v>125426.1</v>
      </c>
      <c r="D47" s="39">
        <v>31278.6</v>
      </c>
      <c r="E47" s="40">
        <v>3.01</v>
      </c>
    </row>
    <row r="48" spans="2:5" s="37" customFormat="1" ht="14.25" x14ac:dyDescent="0.25">
      <c r="B48" s="38" t="s">
        <v>381</v>
      </c>
      <c r="C48" s="39">
        <v>264502.09999999998</v>
      </c>
      <c r="D48" s="39">
        <v>1517260</v>
      </c>
      <c r="E48" s="40">
        <v>-0.82599999999999996</v>
      </c>
    </row>
    <row r="49" spans="2:5" s="37" customFormat="1" ht="12.75" x14ac:dyDescent="0.25">
      <c r="B49" s="38" t="s">
        <v>285</v>
      </c>
      <c r="C49" s="40">
        <v>0.56200000000000006</v>
      </c>
      <c r="D49" s="40">
        <v>1.9E-2</v>
      </c>
      <c r="E49" s="41" t="s">
        <v>286</v>
      </c>
    </row>
    <row r="50" spans="2:5" s="37" customFormat="1" ht="12.75" x14ac:dyDescent="0.25">
      <c r="B50" s="38" t="s">
        <v>287</v>
      </c>
      <c r="C50" s="40">
        <v>0.438</v>
      </c>
      <c r="D50" s="40">
        <v>0.98099999999999998</v>
      </c>
      <c r="E50" s="41" t="s">
        <v>288</v>
      </c>
    </row>
    <row r="51" spans="2:5" s="37" customFormat="1" ht="12.75" x14ac:dyDescent="0.25">
      <c r="B51" s="38" t="s">
        <v>289</v>
      </c>
      <c r="C51" s="41">
        <v>1.1000000000000001</v>
      </c>
      <c r="D51" s="41">
        <v>0.2</v>
      </c>
      <c r="E51" s="40">
        <v>5.875</v>
      </c>
    </row>
    <row r="52" spans="2:5" s="37" customFormat="1" ht="12.75" x14ac:dyDescent="0.25">
      <c r="B52" s="160" t="s">
        <v>298</v>
      </c>
      <c r="C52" s="160"/>
      <c r="D52" s="160"/>
      <c r="E52" s="160"/>
    </row>
    <row r="53" spans="2:5" s="37" customFormat="1" ht="12.75" x14ac:dyDescent="0.25">
      <c r="B53" s="38" t="s">
        <v>290</v>
      </c>
      <c r="C53" s="41">
        <v>4</v>
      </c>
      <c r="D53" s="41">
        <v>2</v>
      </c>
      <c r="E53" s="40">
        <v>1</v>
      </c>
    </row>
    <row r="54" spans="2:5" s="37" customFormat="1" ht="12.75" x14ac:dyDescent="0.25">
      <c r="B54" s="38" t="s">
        <v>291</v>
      </c>
      <c r="C54" s="41">
        <v>1</v>
      </c>
      <c r="D54" s="41">
        <v>1</v>
      </c>
      <c r="E54" s="40">
        <f>C54/D54-1</f>
        <v>0</v>
      </c>
    </row>
    <row r="55" spans="2:5" s="37" customFormat="1" ht="12.75" x14ac:dyDescent="0.25">
      <c r="B55" s="38" t="s">
        <v>292</v>
      </c>
      <c r="C55" s="43">
        <v>5.5</v>
      </c>
      <c r="D55" s="41">
        <v>2.96</v>
      </c>
      <c r="E55" s="40">
        <f>C55/D55-1</f>
        <v>0.85810810810810811</v>
      </c>
    </row>
    <row r="56" spans="2:5" s="37" customFormat="1" ht="12.75" x14ac:dyDescent="0.25">
      <c r="B56" s="38" t="s">
        <v>293</v>
      </c>
      <c r="C56" s="41">
        <v>5.44</v>
      </c>
      <c r="D56" s="41">
        <v>2.91</v>
      </c>
      <c r="E56" s="40">
        <f>C56/D56-1</f>
        <v>0.86941580756013748</v>
      </c>
    </row>
    <row r="57" spans="2:5" s="37" customFormat="1" ht="12.75" x14ac:dyDescent="0.25">
      <c r="B57" s="38" t="s">
        <v>294</v>
      </c>
      <c r="C57" s="41">
        <v>1.36</v>
      </c>
      <c r="D57" s="41">
        <v>1.46</v>
      </c>
      <c r="E57" s="40">
        <f>C57/D57-1</f>
        <v>-6.8493150684931448E-2</v>
      </c>
    </row>
    <row r="58" spans="2:5" s="37" customFormat="1" ht="12.75" x14ac:dyDescent="0.25">
      <c r="B58" s="38" t="s">
        <v>295</v>
      </c>
      <c r="C58" s="41">
        <v>14</v>
      </c>
      <c r="D58" s="41">
        <v>13</v>
      </c>
      <c r="E58" s="40">
        <v>7.6999999999999999E-2</v>
      </c>
    </row>
    <row r="59" spans="2:5" s="37" customFormat="1" ht="12.75" x14ac:dyDescent="0.25">
      <c r="B59" s="38" t="s">
        <v>296</v>
      </c>
      <c r="C59" s="41">
        <v>102</v>
      </c>
      <c r="D59" s="41">
        <v>72</v>
      </c>
      <c r="E59" s="40">
        <v>0.41699999999999998</v>
      </c>
    </row>
    <row r="60" spans="2:5" s="37" customFormat="1" ht="12.75" x14ac:dyDescent="0.25">
      <c r="B60" s="38" t="s">
        <v>297</v>
      </c>
      <c r="C60" s="41">
        <v>0</v>
      </c>
      <c r="D60" s="41">
        <v>0</v>
      </c>
      <c r="E60" s="41" t="s">
        <v>10</v>
      </c>
    </row>
    <row r="61" spans="2:5" s="37" customFormat="1" ht="12.75" x14ac:dyDescent="0.25">
      <c r="B61" s="160" t="s">
        <v>299</v>
      </c>
      <c r="C61" s="160"/>
      <c r="D61" s="160"/>
      <c r="E61" s="160"/>
    </row>
    <row r="62" spans="2:5" s="37" customFormat="1" ht="12.75" x14ac:dyDescent="0.25">
      <c r="B62" s="38" t="s">
        <v>300</v>
      </c>
      <c r="C62" s="40">
        <v>0.43</v>
      </c>
      <c r="D62" s="40">
        <v>0.41499999999999998</v>
      </c>
      <c r="E62" s="41" t="s">
        <v>301</v>
      </c>
    </row>
    <row r="63" spans="2:5" s="37" customFormat="1" ht="12.75" x14ac:dyDescent="0.25">
      <c r="B63" s="38" t="s">
        <v>302</v>
      </c>
      <c r="C63" s="40">
        <v>0.40500000000000003</v>
      </c>
      <c r="D63" s="40">
        <v>0.39500000000000002</v>
      </c>
      <c r="E63" s="41" t="s">
        <v>303</v>
      </c>
    </row>
    <row r="64" spans="2:5" s="37" customFormat="1" ht="12.75" x14ac:dyDescent="0.25">
      <c r="B64" s="38" t="s">
        <v>304</v>
      </c>
      <c r="C64" s="40">
        <v>0.02</v>
      </c>
      <c r="D64" s="40">
        <v>0.02</v>
      </c>
      <c r="E64" s="41" t="s">
        <v>305</v>
      </c>
    </row>
    <row r="65" spans="2:5" s="37" customFormat="1" ht="12.75" x14ac:dyDescent="0.25">
      <c r="B65" s="38" t="s">
        <v>306</v>
      </c>
      <c r="C65" s="41">
        <v>0.76</v>
      </c>
      <c r="D65" s="41">
        <v>0.67</v>
      </c>
      <c r="E65" s="40">
        <v>0.13600000000000001</v>
      </c>
    </row>
    <row r="66" spans="2:5" s="37" customFormat="1" ht="12.75" x14ac:dyDescent="0.25">
      <c r="B66" s="160" t="s">
        <v>320</v>
      </c>
      <c r="C66" s="160"/>
      <c r="D66" s="160"/>
      <c r="E66" s="160"/>
    </row>
    <row r="67" spans="2:5" s="37" customFormat="1" ht="12.75" x14ac:dyDescent="0.25">
      <c r="B67" s="38" t="s">
        <v>307</v>
      </c>
      <c r="C67" s="41">
        <v>128</v>
      </c>
      <c r="D67" s="41">
        <v>123</v>
      </c>
      <c r="E67" s="40">
        <v>4.1000000000000002E-2</v>
      </c>
    </row>
    <row r="68" spans="2:5" s="37" customFormat="1" ht="12.75" x14ac:dyDescent="0.25">
      <c r="B68" s="38" t="s">
        <v>308</v>
      </c>
      <c r="C68" s="40">
        <v>1</v>
      </c>
      <c r="D68" s="40">
        <v>1</v>
      </c>
      <c r="E68" s="41" t="s">
        <v>10</v>
      </c>
    </row>
    <row r="69" spans="2:5" s="37" customFormat="1" ht="12.75" x14ac:dyDescent="0.25">
      <c r="B69" s="38" t="s">
        <v>309</v>
      </c>
      <c r="C69" s="40">
        <v>0.84</v>
      </c>
      <c r="D69" s="40">
        <v>0.82</v>
      </c>
      <c r="E69" s="41" t="s">
        <v>310</v>
      </c>
    </row>
    <row r="70" spans="2:5" s="37" customFormat="1" ht="12.75" x14ac:dyDescent="0.25">
      <c r="B70" s="38" t="s">
        <v>311</v>
      </c>
      <c r="C70" s="40">
        <v>0.74</v>
      </c>
      <c r="D70" s="40">
        <v>0.74</v>
      </c>
      <c r="E70" s="41" t="s">
        <v>10</v>
      </c>
    </row>
    <row r="71" spans="2:5" s="37" customFormat="1" ht="12.75" x14ac:dyDescent="0.25">
      <c r="B71" s="38" t="s">
        <v>312</v>
      </c>
      <c r="C71" s="40">
        <v>0.16</v>
      </c>
      <c r="D71" s="40">
        <v>0.2</v>
      </c>
      <c r="E71" s="41" t="s">
        <v>313</v>
      </c>
    </row>
    <row r="72" spans="2:5" s="37" customFormat="1" ht="12.75" x14ac:dyDescent="0.25">
      <c r="B72" s="38" t="s">
        <v>314</v>
      </c>
      <c r="C72" s="41">
        <v>30</v>
      </c>
      <c r="D72" s="41">
        <v>11</v>
      </c>
      <c r="E72" s="40">
        <v>1.7270000000000001</v>
      </c>
    </row>
    <row r="73" spans="2:5" s="37" customFormat="1" ht="12.75" x14ac:dyDescent="0.25">
      <c r="B73" s="38" t="s">
        <v>315</v>
      </c>
      <c r="C73" s="41">
        <v>24</v>
      </c>
      <c r="D73" s="41">
        <v>11</v>
      </c>
      <c r="E73" s="40">
        <v>1.1819999999999999</v>
      </c>
    </row>
    <row r="74" spans="2:5" s="37" customFormat="1" ht="12.75" x14ac:dyDescent="0.25">
      <c r="B74" s="38" t="s">
        <v>316</v>
      </c>
      <c r="C74" s="40">
        <v>0.21099999999999999</v>
      </c>
      <c r="D74" s="40">
        <v>8.8999999999999996E-2</v>
      </c>
      <c r="E74" s="41" t="s">
        <v>317</v>
      </c>
    </row>
    <row r="75" spans="2:5" s="37" customFormat="1" ht="12.75" x14ac:dyDescent="0.25">
      <c r="B75" s="38" t="s">
        <v>907</v>
      </c>
      <c r="C75" s="42">
        <v>33842</v>
      </c>
      <c r="D75" s="42">
        <v>141891</v>
      </c>
      <c r="E75" s="40">
        <v>-0.76100000000000001</v>
      </c>
    </row>
    <row r="76" spans="2:5" s="37" customFormat="1" ht="12.75" x14ac:dyDescent="0.25">
      <c r="B76" s="38" t="s">
        <v>318</v>
      </c>
      <c r="C76" s="42">
        <v>3226</v>
      </c>
      <c r="D76" s="42">
        <v>5690</v>
      </c>
      <c r="E76" s="40">
        <v>-0.433</v>
      </c>
    </row>
    <row r="77" spans="2:5" s="37" customFormat="1" ht="12.75" x14ac:dyDescent="0.25">
      <c r="B77" s="38" t="s">
        <v>319</v>
      </c>
      <c r="C77" s="41">
        <v>25.2</v>
      </c>
      <c r="D77" s="41">
        <v>46.2</v>
      </c>
      <c r="E77" s="40">
        <v>-0.45400000000000001</v>
      </c>
    </row>
    <row r="78" spans="2:5" s="37" customFormat="1" ht="12.75" x14ac:dyDescent="0.25">
      <c r="B78" s="160" t="s">
        <v>323</v>
      </c>
      <c r="C78" s="160"/>
      <c r="D78" s="160"/>
      <c r="E78" s="160"/>
    </row>
    <row r="79" spans="2:5" s="37" customFormat="1" ht="12.75" x14ac:dyDescent="0.25">
      <c r="B79" s="38" t="s">
        <v>321</v>
      </c>
      <c r="C79" s="40">
        <v>1</v>
      </c>
      <c r="D79" s="40">
        <v>1</v>
      </c>
      <c r="E79" s="41" t="s">
        <v>10</v>
      </c>
    </row>
    <row r="80" spans="2:5" s="37" customFormat="1" ht="12.75" x14ac:dyDescent="0.25">
      <c r="B80" s="38" t="s">
        <v>322</v>
      </c>
      <c r="C80" s="39">
        <v>13754.5</v>
      </c>
      <c r="D80" s="39">
        <v>1416.9</v>
      </c>
      <c r="E80" s="40">
        <v>8.7080000000000002</v>
      </c>
    </row>
    <row r="81" spans="2:5" s="37" customFormat="1" ht="12.75" x14ac:dyDescent="0.25">
      <c r="B81" s="160" t="s">
        <v>334</v>
      </c>
      <c r="C81" s="160"/>
      <c r="D81" s="160"/>
      <c r="E81" s="160"/>
    </row>
    <row r="82" spans="2:5" s="37" customFormat="1" ht="12.75" x14ac:dyDescent="0.25">
      <c r="B82" s="38" t="s">
        <v>324</v>
      </c>
      <c r="C82" s="41">
        <v>142</v>
      </c>
      <c r="D82" s="41">
        <v>196</v>
      </c>
      <c r="E82" s="40">
        <v>-0.27600000000000002</v>
      </c>
    </row>
    <row r="83" spans="2:5" s="37" customFormat="1" ht="12.75" x14ac:dyDescent="0.25">
      <c r="B83" s="38" t="s">
        <v>325</v>
      </c>
      <c r="C83" s="41">
        <v>3</v>
      </c>
      <c r="D83" s="41">
        <v>3.4</v>
      </c>
      <c r="E83" s="40">
        <v>-0.11799999999999999</v>
      </c>
    </row>
    <row r="84" spans="2:5" s="37" customFormat="1" ht="12.75" x14ac:dyDescent="0.25">
      <c r="B84" s="38" t="s">
        <v>326</v>
      </c>
      <c r="C84" s="40">
        <v>0.91</v>
      </c>
      <c r="D84" s="40">
        <v>0.74</v>
      </c>
      <c r="E84" s="41" t="s">
        <v>327</v>
      </c>
    </row>
    <row r="85" spans="2:5" s="37" customFormat="1" ht="12.75" x14ac:dyDescent="0.25">
      <c r="B85" s="38" t="s">
        <v>328</v>
      </c>
      <c r="C85" s="40">
        <v>1</v>
      </c>
      <c r="D85" s="40">
        <v>1</v>
      </c>
      <c r="E85" s="41" t="s">
        <v>10</v>
      </c>
    </row>
    <row r="86" spans="2:5" s="37" customFormat="1" ht="12.75" x14ac:dyDescent="0.25">
      <c r="B86" s="38" t="s">
        <v>329</v>
      </c>
      <c r="C86" s="41">
        <v>8</v>
      </c>
      <c r="D86" s="41">
        <v>19</v>
      </c>
      <c r="E86" s="40">
        <v>-0.57899999999999996</v>
      </c>
    </row>
    <row r="87" spans="2:5" s="37" customFormat="1" ht="12.75" x14ac:dyDescent="0.25">
      <c r="B87" s="38" t="s">
        <v>330</v>
      </c>
      <c r="C87" s="40">
        <v>0.95</v>
      </c>
      <c r="D87" s="40">
        <v>0.74</v>
      </c>
      <c r="E87" s="41" t="s">
        <v>331</v>
      </c>
    </row>
    <row r="88" spans="2:5" s="37" customFormat="1" ht="12.75" x14ac:dyDescent="0.25">
      <c r="B88" s="38" t="s">
        <v>332</v>
      </c>
      <c r="C88" s="40">
        <v>0.23799999999999999</v>
      </c>
      <c r="D88" s="40">
        <v>0.111</v>
      </c>
      <c r="E88" s="41" t="s">
        <v>333</v>
      </c>
    </row>
    <row r="89" spans="2:5" s="37" customFormat="1" ht="12.75" x14ac:dyDescent="0.25">
      <c r="B89" s="160" t="s">
        <v>906</v>
      </c>
      <c r="C89" s="160"/>
      <c r="D89" s="160"/>
      <c r="E89" s="160"/>
    </row>
    <row r="90" spans="2:5" s="37" customFormat="1" ht="12.75" x14ac:dyDescent="0.25">
      <c r="B90" s="38" t="s">
        <v>335</v>
      </c>
      <c r="C90" s="40">
        <v>1</v>
      </c>
      <c r="D90" s="40">
        <v>1</v>
      </c>
      <c r="E90" s="41" t="s">
        <v>10</v>
      </c>
    </row>
    <row r="91" spans="2:5" s="37" customFormat="1" ht="12.75" x14ac:dyDescent="0.25">
      <c r="B91" s="38" t="s">
        <v>336</v>
      </c>
      <c r="C91" s="41">
        <v>88</v>
      </c>
      <c r="D91" s="41">
        <v>123</v>
      </c>
      <c r="E91" s="40">
        <v>-0.28399999999999997</v>
      </c>
    </row>
    <row r="92" spans="2:5" s="37" customFormat="1" ht="12.75" x14ac:dyDescent="0.25">
      <c r="B92" s="38" t="s">
        <v>787</v>
      </c>
      <c r="C92" s="40">
        <v>1</v>
      </c>
      <c r="D92" s="40">
        <v>1</v>
      </c>
      <c r="E92" s="41" t="s">
        <v>10</v>
      </c>
    </row>
    <row r="93" spans="2:5" s="37" customFormat="1" ht="12.75" x14ac:dyDescent="0.25">
      <c r="B93" s="38" t="s">
        <v>337</v>
      </c>
      <c r="C93" s="41">
        <v>0</v>
      </c>
      <c r="D93" s="41">
        <v>0</v>
      </c>
      <c r="E93" s="41" t="s">
        <v>10</v>
      </c>
    </row>
    <row r="94" spans="2:5" s="37" customFormat="1" ht="12.75" x14ac:dyDescent="0.25">
      <c r="B94" s="38" t="s">
        <v>338</v>
      </c>
      <c r="C94" s="43">
        <v>0</v>
      </c>
      <c r="D94" s="43">
        <v>0</v>
      </c>
      <c r="E94" s="41" t="s">
        <v>10</v>
      </c>
    </row>
    <row r="95" spans="2:5" s="37" customFormat="1" ht="12.75" x14ac:dyDescent="0.25">
      <c r="B95" s="160" t="s">
        <v>339</v>
      </c>
      <c r="C95" s="160"/>
      <c r="D95" s="160"/>
      <c r="E95" s="160"/>
    </row>
    <row r="96" spans="2:5" s="37" customFormat="1" ht="12.75" x14ac:dyDescent="0.25">
      <c r="B96" s="38" t="s">
        <v>340</v>
      </c>
      <c r="C96" s="41">
        <v>3</v>
      </c>
      <c r="D96" s="41">
        <v>3</v>
      </c>
      <c r="E96" s="41" t="s">
        <v>10</v>
      </c>
    </row>
    <row r="97" spans="2:5" s="37" customFormat="1" ht="15" customHeight="1" x14ac:dyDescent="0.25">
      <c r="B97" s="38" t="s">
        <v>341</v>
      </c>
      <c r="C97" s="40">
        <v>0.33300000000000002</v>
      </c>
      <c r="D97" s="40">
        <v>0.33300000000000002</v>
      </c>
      <c r="E97" s="41" t="s">
        <v>10</v>
      </c>
    </row>
    <row r="98" spans="2:5" s="37" customFormat="1" ht="12.75" x14ac:dyDescent="0.25">
      <c r="B98" s="38" t="s">
        <v>342</v>
      </c>
      <c r="C98" s="40">
        <v>0</v>
      </c>
      <c r="D98" s="40">
        <v>0</v>
      </c>
      <c r="E98" s="41" t="s">
        <v>10</v>
      </c>
    </row>
    <row r="99" spans="2:5" s="37" customFormat="1" ht="12.75" x14ac:dyDescent="0.25">
      <c r="B99" s="38" t="s">
        <v>343</v>
      </c>
      <c r="C99" s="41">
        <v>4</v>
      </c>
      <c r="D99" s="41">
        <v>3</v>
      </c>
      <c r="E99" s="40">
        <v>0.33300000000000002</v>
      </c>
    </row>
    <row r="100" spans="2:5" s="37" customFormat="1" ht="12.75" x14ac:dyDescent="0.25">
      <c r="B100" s="38" t="s">
        <v>344</v>
      </c>
      <c r="C100" s="40">
        <v>1</v>
      </c>
      <c r="D100" s="40">
        <v>1</v>
      </c>
      <c r="E100" s="41" t="s">
        <v>10</v>
      </c>
    </row>
    <row r="101" spans="2:5" s="37" customFormat="1" ht="12.75" x14ac:dyDescent="0.25">
      <c r="B101" s="160" t="s">
        <v>349</v>
      </c>
      <c r="C101" s="160"/>
      <c r="D101" s="160"/>
      <c r="E101" s="160"/>
    </row>
    <row r="102" spans="2:5" s="37" customFormat="1" ht="12.75" x14ac:dyDescent="0.25">
      <c r="B102" s="38" t="s">
        <v>345</v>
      </c>
      <c r="C102" s="41">
        <v>7</v>
      </c>
      <c r="D102" s="41">
        <v>7</v>
      </c>
      <c r="E102" s="41" t="s">
        <v>10</v>
      </c>
    </row>
    <row r="103" spans="2:5" s="37" customFormat="1" ht="15" customHeight="1" x14ac:dyDescent="0.25">
      <c r="B103" s="38" t="s">
        <v>346</v>
      </c>
      <c r="C103" s="40">
        <v>0.28599999999999998</v>
      </c>
      <c r="D103" s="40">
        <v>0.28599999999999998</v>
      </c>
      <c r="E103" s="41" t="s">
        <v>10</v>
      </c>
    </row>
    <row r="104" spans="2:5" s="37" customFormat="1" ht="12.75" x14ac:dyDescent="0.25">
      <c r="B104" s="38" t="s">
        <v>347</v>
      </c>
      <c r="C104" s="40">
        <v>0</v>
      </c>
      <c r="D104" s="40">
        <v>0</v>
      </c>
      <c r="E104" s="41" t="s">
        <v>10</v>
      </c>
    </row>
    <row r="105" spans="2:5" s="37" customFormat="1" ht="12.75" x14ac:dyDescent="0.25">
      <c r="B105" s="38" t="s">
        <v>348</v>
      </c>
      <c r="C105" s="41">
        <v>17</v>
      </c>
      <c r="D105" s="41">
        <v>15</v>
      </c>
      <c r="E105" s="40">
        <v>0.13300000000000001</v>
      </c>
    </row>
    <row r="106" spans="2:5" s="37" customFormat="1" ht="12.75" x14ac:dyDescent="0.25">
      <c r="B106" s="38" t="s">
        <v>344</v>
      </c>
      <c r="C106" s="40">
        <v>1</v>
      </c>
      <c r="D106" s="40">
        <v>1</v>
      </c>
      <c r="E106" s="41" t="s">
        <v>10</v>
      </c>
    </row>
    <row r="107" spans="2:5" s="37" customFormat="1" ht="12.75" x14ac:dyDescent="0.25"/>
    <row r="108" spans="2:5" s="37" customFormat="1" ht="15" customHeight="1" x14ac:dyDescent="0.25"/>
    <row r="109" spans="2:5" s="37" customFormat="1" ht="12.75" x14ac:dyDescent="0.25">
      <c r="B109" s="161" t="s">
        <v>350</v>
      </c>
      <c r="C109" s="162"/>
      <c r="D109" s="162"/>
      <c r="E109" s="163"/>
    </row>
    <row r="110" spans="2:5" s="37" customFormat="1" ht="12.75" x14ac:dyDescent="0.25">
      <c r="B110" s="157" t="s">
        <v>351</v>
      </c>
      <c r="C110" s="158"/>
      <c r="D110" s="158"/>
      <c r="E110" s="159"/>
    </row>
    <row r="111" spans="2:5" x14ac:dyDescent="0.25">
      <c r="B111" s="157" t="s">
        <v>353</v>
      </c>
      <c r="C111" s="158"/>
      <c r="D111" s="158"/>
      <c r="E111" s="159"/>
    </row>
    <row r="112" spans="2:5" x14ac:dyDescent="0.25">
      <c r="B112" s="157" t="s">
        <v>354</v>
      </c>
      <c r="C112" s="158"/>
      <c r="D112" s="158"/>
      <c r="E112" s="159"/>
    </row>
    <row r="113" spans="2:5" x14ac:dyDescent="0.25">
      <c r="B113" s="157" t="s">
        <v>355</v>
      </c>
      <c r="C113" s="158"/>
      <c r="D113" s="158"/>
      <c r="E113" s="159"/>
    </row>
    <row r="114" spans="2:5" x14ac:dyDescent="0.25">
      <c r="B114" s="157" t="s">
        <v>356</v>
      </c>
      <c r="C114" s="158"/>
      <c r="D114" s="158"/>
      <c r="E114" s="159"/>
    </row>
    <row r="115" spans="2:5" x14ac:dyDescent="0.25">
      <c r="B115" s="157" t="s">
        <v>357</v>
      </c>
      <c r="C115" s="158"/>
      <c r="D115" s="158"/>
      <c r="E115" s="159"/>
    </row>
    <row r="116" spans="2:5" x14ac:dyDescent="0.25">
      <c r="B116" s="154" t="s">
        <v>352</v>
      </c>
      <c r="C116" s="155"/>
      <c r="D116" s="155"/>
      <c r="E116" s="156"/>
    </row>
    <row r="117" spans="2:5" x14ac:dyDescent="0.25">
      <c r="B117" s="164"/>
      <c r="C117" s="165"/>
      <c r="D117" s="165"/>
      <c r="E117" s="166"/>
    </row>
    <row r="118" spans="2:5" x14ac:dyDescent="0.25">
      <c r="B118" s="157" t="s">
        <v>358</v>
      </c>
      <c r="C118" s="158"/>
      <c r="D118" s="158"/>
      <c r="E118" s="159"/>
    </row>
    <row r="119" spans="2:5" x14ac:dyDescent="0.25">
      <c r="B119" s="157" t="s">
        <v>359</v>
      </c>
      <c r="C119" s="158"/>
      <c r="D119" s="158"/>
      <c r="E119" s="159"/>
    </row>
    <row r="120" spans="2:5" x14ac:dyDescent="0.25">
      <c r="B120" s="157" t="s">
        <v>360</v>
      </c>
      <c r="C120" s="158"/>
      <c r="D120" s="158"/>
      <c r="E120" s="159"/>
    </row>
    <row r="121" spans="2:5" x14ac:dyDescent="0.25">
      <c r="B121" s="154" t="s">
        <v>382</v>
      </c>
      <c r="C121" s="155"/>
      <c r="D121" s="155"/>
      <c r="E121" s="156"/>
    </row>
    <row r="122" spans="2:5" x14ac:dyDescent="0.25">
      <c r="B122" s="157" t="s">
        <v>383</v>
      </c>
      <c r="C122" s="158"/>
      <c r="D122" s="158"/>
      <c r="E122" s="159"/>
    </row>
    <row r="123" spans="2:5" x14ac:dyDescent="0.25">
      <c r="B123" s="157" t="s">
        <v>361</v>
      </c>
      <c r="C123" s="158"/>
      <c r="D123" s="158"/>
      <c r="E123" s="159"/>
    </row>
  </sheetData>
  <sheetProtection algorithmName="SHA-512" hashValue="uknDBm3cQTpqqGIQ5e23dPh8kYlhc4DAVd3O88zl/MXGjpibvYQazbIvdYyT+SNTjJCcJVISCGF/yUeNY/DYQg==" saltValue="6OqmED0GyA9OBIwU7dkJRw==" spinCount="100000" sheet="1" formatCells="0" formatColumns="0" formatRows="0" insertColumns="0" insertRows="0" insertHyperlinks="0" deleteColumns="0" deleteRows="0" sort="0" autoFilter="0" pivotTables="0"/>
  <mergeCells count="29">
    <mergeCell ref="B8:E8"/>
    <mergeCell ref="B12:E12"/>
    <mergeCell ref="B19:E19"/>
    <mergeCell ref="B123:E123"/>
    <mergeCell ref="B112:E112"/>
    <mergeCell ref="B101:E101"/>
    <mergeCell ref="B109:E109"/>
    <mergeCell ref="B110:E110"/>
    <mergeCell ref="B116:E117"/>
    <mergeCell ref="B61:E61"/>
    <mergeCell ref="B66:E66"/>
    <mergeCell ref="B78:E78"/>
    <mergeCell ref="B120:E120"/>
    <mergeCell ref="B122:E122"/>
    <mergeCell ref="B81:E81"/>
    <mergeCell ref="B89:E89"/>
    <mergeCell ref="B95:E95"/>
    <mergeCell ref="B27:E27"/>
    <mergeCell ref="B31:E31"/>
    <mergeCell ref="B36:E36"/>
    <mergeCell ref="B43:E43"/>
    <mergeCell ref="B52:E52"/>
    <mergeCell ref="B121:E121"/>
    <mergeCell ref="B111:E111"/>
    <mergeCell ref="B113:E113"/>
    <mergeCell ref="B114:E114"/>
    <mergeCell ref="B115:E115"/>
    <mergeCell ref="B118:E118"/>
    <mergeCell ref="B119:E119"/>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CD79-EBDF-4FB3-A97B-2968E3F8A9CB}">
  <dimension ref="A1:G55"/>
  <sheetViews>
    <sheetView showGridLines="0" showRowColHeaders="0" zoomScaleNormal="100" workbookViewId="0">
      <selection activeCell="C49" sqref="C49"/>
    </sheetView>
  </sheetViews>
  <sheetFormatPr defaultColWidth="9.140625" defaultRowHeight="15" outlineLevelRow="1" x14ac:dyDescent="0.25"/>
  <cols>
    <col min="1" max="1" width="2.85546875" style="45" customWidth="1"/>
    <col min="2" max="2" width="45.7109375" style="37" customWidth="1"/>
    <col min="3" max="3" width="121" style="37" customWidth="1"/>
    <col min="4" max="4" width="9.140625" style="45"/>
    <col min="5" max="7" width="12.85546875" style="45" customWidth="1"/>
    <col min="8" max="16384" width="9.140625" style="37"/>
  </cols>
  <sheetData>
    <row r="1" spans="1:7" s="34" customFormat="1" x14ac:dyDescent="0.25">
      <c r="B1" s="33"/>
      <c r="C1" s="33"/>
    </row>
    <row r="2" spans="1:7" s="34" customFormat="1" x14ac:dyDescent="0.25">
      <c r="B2" s="33"/>
      <c r="C2" s="33"/>
    </row>
    <row r="3" spans="1:7" s="34" customFormat="1" x14ac:dyDescent="0.25">
      <c r="B3" s="33"/>
      <c r="C3" s="33"/>
    </row>
    <row r="4" spans="1:7" ht="12.75" x14ac:dyDescent="0.25">
      <c r="A4" s="37"/>
      <c r="D4" s="37"/>
      <c r="E4" s="37"/>
      <c r="F4" s="37"/>
      <c r="G4" s="37"/>
    </row>
    <row r="5" spans="1:7" ht="12.75" x14ac:dyDescent="0.25">
      <c r="A5" s="37"/>
      <c r="D5" s="37"/>
      <c r="E5" s="37"/>
      <c r="F5" s="37"/>
      <c r="G5" s="37"/>
    </row>
    <row r="6" spans="1:7" s="44" customFormat="1" ht="18.75" x14ac:dyDescent="0.25">
      <c r="B6" s="169" t="s">
        <v>920</v>
      </c>
      <c r="C6" s="169"/>
    </row>
    <row r="7" spans="1:7" ht="12.75" x14ac:dyDescent="0.25">
      <c r="A7" s="37"/>
      <c r="D7" s="37"/>
      <c r="E7" s="37"/>
      <c r="F7" s="37"/>
      <c r="G7" s="37"/>
    </row>
    <row r="8" spans="1:7" ht="12.75" x14ac:dyDescent="0.25">
      <c r="A8" s="37"/>
      <c r="D8" s="37"/>
      <c r="E8" s="37"/>
      <c r="F8" s="37"/>
      <c r="G8" s="37"/>
    </row>
    <row r="9" spans="1:7" ht="12.75" x14ac:dyDescent="0.25">
      <c r="A9" s="37"/>
      <c r="D9" s="37"/>
      <c r="E9" s="37"/>
      <c r="F9" s="37"/>
      <c r="G9" s="37"/>
    </row>
    <row r="10" spans="1:7" s="34" customFormat="1" x14ac:dyDescent="0.25">
      <c r="A10" s="123"/>
      <c r="B10" s="167" t="s">
        <v>741</v>
      </c>
      <c r="C10" s="168"/>
      <c r="D10" s="123"/>
      <c r="E10" s="123"/>
      <c r="F10" s="123"/>
      <c r="G10" s="123"/>
    </row>
    <row r="11" spans="1:7" s="34" customFormat="1" hidden="1" outlineLevel="1" x14ac:dyDescent="0.25">
      <c r="A11" s="123"/>
      <c r="D11" s="123"/>
      <c r="E11" s="123"/>
      <c r="F11" s="123"/>
      <c r="G11" s="123"/>
    </row>
    <row r="12" spans="1:7" hidden="1" outlineLevel="1" x14ac:dyDescent="0.25">
      <c r="B12" s="46" t="s">
        <v>743</v>
      </c>
    </row>
    <row r="13" spans="1:7" hidden="1" outlineLevel="1" x14ac:dyDescent="0.25">
      <c r="B13" s="170" t="s">
        <v>744</v>
      </c>
      <c r="C13" s="170"/>
    </row>
    <row r="14" spans="1:7" hidden="1" outlineLevel="1" x14ac:dyDescent="0.25">
      <c r="B14" s="170"/>
      <c r="C14" s="170"/>
    </row>
    <row r="15" spans="1:7" hidden="1" outlineLevel="1" x14ac:dyDescent="0.25">
      <c r="B15" s="170"/>
      <c r="C15" s="170"/>
    </row>
    <row r="16" spans="1:7" hidden="1" outlineLevel="1" x14ac:dyDescent="0.25">
      <c r="B16" s="170"/>
      <c r="C16" s="170"/>
    </row>
    <row r="17" spans="1:7" hidden="1" outlineLevel="1" x14ac:dyDescent="0.25">
      <c r="B17" s="170"/>
      <c r="C17" s="170"/>
    </row>
    <row r="18" spans="1:7" hidden="1" outlineLevel="1" x14ac:dyDescent="0.25">
      <c r="B18" s="170"/>
      <c r="C18" s="170"/>
    </row>
    <row r="19" spans="1:7" hidden="1" outlineLevel="1" x14ac:dyDescent="0.25">
      <c r="B19" s="170"/>
      <c r="C19" s="170"/>
    </row>
    <row r="20" spans="1:7" hidden="1" outlineLevel="1" x14ac:dyDescent="0.25">
      <c r="B20" s="170"/>
      <c r="C20" s="170"/>
    </row>
    <row r="21" spans="1:7" hidden="1" outlineLevel="1" x14ac:dyDescent="0.25">
      <c r="B21" s="170"/>
      <c r="C21" s="170"/>
    </row>
    <row r="22" spans="1:7" hidden="1" outlineLevel="1" x14ac:dyDescent="0.25">
      <c r="B22" s="170"/>
      <c r="C22" s="170"/>
    </row>
    <row r="23" spans="1:7" hidden="1" outlineLevel="1" x14ac:dyDescent="0.25">
      <c r="B23" s="170"/>
      <c r="C23" s="170"/>
    </row>
    <row r="24" spans="1:7" hidden="1" outlineLevel="1" x14ac:dyDescent="0.25">
      <c r="B24" s="170"/>
      <c r="C24" s="170"/>
    </row>
    <row r="25" spans="1:7" hidden="1" outlineLevel="1" x14ac:dyDescent="0.25">
      <c r="B25" s="170"/>
      <c r="C25" s="170"/>
    </row>
    <row r="26" spans="1:7" hidden="1" outlineLevel="1" x14ac:dyDescent="0.25">
      <c r="B26" s="170"/>
      <c r="C26" s="170"/>
    </row>
    <row r="27" spans="1:7" s="34" customFormat="1" hidden="1" outlineLevel="1" x14ac:dyDescent="0.25">
      <c r="A27" s="123"/>
      <c r="D27" s="123"/>
      <c r="E27" s="123"/>
      <c r="F27" s="123"/>
      <c r="G27" s="123"/>
    </row>
    <row r="28" spans="1:7" s="34" customFormat="1" collapsed="1" x14ac:dyDescent="0.25">
      <c r="A28" s="123"/>
      <c r="D28" s="123"/>
      <c r="E28" s="123"/>
      <c r="F28" s="123"/>
      <c r="G28" s="123"/>
    </row>
    <row r="29" spans="1:7" s="34" customFormat="1" x14ac:dyDescent="0.25">
      <c r="A29" s="123"/>
      <c r="B29" s="167" t="s">
        <v>742</v>
      </c>
      <c r="C29" s="168"/>
      <c r="D29" s="123"/>
      <c r="E29" s="123"/>
      <c r="F29" s="123"/>
      <c r="G29" s="123"/>
    </row>
    <row r="30" spans="1:7" s="34" customFormat="1" hidden="1" outlineLevel="1" x14ac:dyDescent="0.25">
      <c r="A30" s="123"/>
      <c r="D30" s="123"/>
      <c r="E30" s="123"/>
      <c r="F30" s="123"/>
      <c r="G30" s="123"/>
    </row>
    <row r="31" spans="1:7" hidden="1" outlineLevel="1" x14ac:dyDescent="0.25">
      <c r="B31" s="46" t="s">
        <v>745</v>
      </c>
    </row>
    <row r="32" spans="1:7" hidden="1" outlineLevel="1" x14ac:dyDescent="0.25">
      <c r="B32" s="47" t="s">
        <v>742</v>
      </c>
      <c r="C32" s="47" t="s">
        <v>747</v>
      </c>
    </row>
    <row r="33" spans="1:7" ht="38.25" hidden="1" outlineLevel="1" x14ac:dyDescent="0.25">
      <c r="B33" s="48" t="s">
        <v>746</v>
      </c>
      <c r="C33" s="49" t="s">
        <v>748</v>
      </c>
    </row>
    <row r="34" spans="1:7" ht="38.25" hidden="1" outlineLevel="1" x14ac:dyDescent="0.25">
      <c r="B34" s="48" t="s">
        <v>749</v>
      </c>
      <c r="C34" s="50" t="s">
        <v>750</v>
      </c>
    </row>
    <row r="35" spans="1:7" ht="38.25" hidden="1" outlineLevel="1" x14ac:dyDescent="0.25">
      <c r="B35" s="48" t="s">
        <v>751</v>
      </c>
      <c r="C35" s="49" t="s">
        <v>752</v>
      </c>
    </row>
    <row r="36" spans="1:7" ht="25.5" hidden="1" outlineLevel="1" x14ac:dyDescent="0.25">
      <c r="B36" s="48" t="s">
        <v>754</v>
      </c>
      <c r="C36" s="49" t="s">
        <v>753</v>
      </c>
    </row>
    <row r="37" spans="1:7" ht="38.25" hidden="1" outlineLevel="1" x14ac:dyDescent="0.25">
      <c r="B37" s="48" t="s">
        <v>756</v>
      </c>
      <c r="C37" s="49" t="s">
        <v>755</v>
      </c>
    </row>
    <row r="38" spans="1:7" ht="38.25" hidden="1" outlineLevel="1" x14ac:dyDescent="0.25">
      <c r="B38" s="48" t="s">
        <v>758</v>
      </c>
      <c r="C38" s="49" t="s">
        <v>757</v>
      </c>
    </row>
    <row r="39" spans="1:7" ht="38.25" hidden="1" outlineLevel="1" x14ac:dyDescent="0.25">
      <c r="B39" s="48" t="s">
        <v>759</v>
      </c>
      <c r="C39" s="49" t="s">
        <v>943</v>
      </c>
    </row>
    <row r="40" spans="1:7" ht="38.25" hidden="1" outlineLevel="1" x14ac:dyDescent="0.25">
      <c r="B40" s="48" t="s">
        <v>761</v>
      </c>
      <c r="C40" s="48" t="s">
        <v>760</v>
      </c>
    </row>
    <row r="41" spans="1:7" s="34" customFormat="1" hidden="1" outlineLevel="1" x14ac:dyDescent="0.25">
      <c r="A41" s="123"/>
      <c r="D41" s="123"/>
      <c r="E41" s="123"/>
      <c r="F41" s="123"/>
      <c r="G41" s="123"/>
    </row>
    <row r="42" spans="1:7" s="34" customFormat="1" collapsed="1" x14ac:dyDescent="0.25">
      <c r="A42" s="123"/>
      <c r="D42" s="123"/>
      <c r="E42" s="123"/>
      <c r="F42" s="123"/>
      <c r="G42" s="123"/>
    </row>
    <row r="43" spans="1:7" s="34" customFormat="1" x14ac:dyDescent="0.25">
      <c r="A43" s="123"/>
      <c r="B43" s="167" t="s">
        <v>762</v>
      </c>
      <c r="C43" s="168"/>
      <c r="D43" s="123"/>
      <c r="E43" s="123"/>
      <c r="F43" s="123"/>
      <c r="G43" s="123"/>
    </row>
    <row r="44" spans="1:7" s="34" customFormat="1" hidden="1" outlineLevel="1" x14ac:dyDescent="0.25">
      <c r="A44" s="123"/>
      <c r="D44" s="123"/>
      <c r="E44" s="123"/>
      <c r="F44" s="123"/>
      <c r="G44" s="123"/>
    </row>
    <row r="45" spans="1:7" hidden="1" outlineLevel="1" x14ac:dyDescent="0.25">
      <c r="B45" s="46" t="s">
        <v>763</v>
      </c>
    </row>
    <row r="46" spans="1:7" hidden="1" outlineLevel="1" x14ac:dyDescent="0.25">
      <c r="B46" s="47" t="s">
        <v>764</v>
      </c>
      <c r="C46" s="47" t="s">
        <v>765</v>
      </c>
    </row>
    <row r="47" spans="1:7" ht="25.5" hidden="1" outlineLevel="1" x14ac:dyDescent="0.25">
      <c r="B47" s="48" t="s">
        <v>766</v>
      </c>
      <c r="C47" s="51" t="s">
        <v>773</v>
      </c>
    </row>
    <row r="48" spans="1:7" ht="51" hidden="1" outlineLevel="1" x14ac:dyDescent="0.25">
      <c r="B48" s="48" t="s">
        <v>768</v>
      </c>
      <c r="C48" s="49" t="s">
        <v>945</v>
      </c>
    </row>
    <row r="49" spans="1:7" ht="38.25" hidden="1" outlineLevel="1" x14ac:dyDescent="0.25">
      <c r="B49" s="48" t="s">
        <v>767</v>
      </c>
      <c r="C49" s="49" t="s">
        <v>769</v>
      </c>
    </row>
    <row r="50" spans="1:7" ht="38.25" hidden="1" outlineLevel="1" x14ac:dyDescent="0.25">
      <c r="B50" s="48" t="s">
        <v>334</v>
      </c>
      <c r="C50" s="49" t="s">
        <v>772</v>
      </c>
    </row>
    <row r="51" spans="1:7" ht="51" hidden="1" outlineLevel="1" x14ac:dyDescent="0.25">
      <c r="B51" s="48" t="s">
        <v>770</v>
      </c>
      <c r="C51" s="49" t="s">
        <v>774</v>
      </c>
    </row>
    <row r="52" spans="1:7" ht="51" hidden="1" outlineLevel="1" x14ac:dyDescent="0.25">
      <c r="B52" s="48" t="s">
        <v>775</v>
      </c>
      <c r="C52" s="49" t="s">
        <v>776</v>
      </c>
    </row>
    <row r="53" spans="1:7" ht="38.25" hidden="1" outlineLevel="1" x14ac:dyDescent="0.25">
      <c r="B53" s="48" t="s">
        <v>771</v>
      </c>
      <c r="C53" s="48" t="s">
        <v>944</v>
      </c>
    </row>
    <row r="54" spans="1:7" s="34" customFormat="1" hidden="1" outlineLevel="1" x14ac:dyDescent="0.25">
      <c r="A54" s="123"/>
      <c r="D54" s="123"/>
      <c r="E54" s="123"/>
      <c r="F54" s="123"/>
      <c r="G54" s="123"/>
    </row>
    <row r="55" spans="1:7" s="34" customFormat="1" collapsed="1" x14ac:dyDescent="0.25">
      <c r="A55" s="123"/>
      <c r="D55" s="123"/>
      <c r="E55" s="123"/>
      <c r="F55" s="123"/>
      <c r="G55" s="123"/>
    </row>
  </sheetData>
  <sheetProtection algorithmName="SHA-512" hashValue="j55C6h52s37598a2BZ7iFMIQzCJZwVQxTXQH0uOQMVo0c2NcTgU1l7wBgIHwIoFoE9HA3ojqY5mpSjQjGuSZJA==" saltValue="/bVK71IgbagxVXmiOjPTlQ==" spinCount="100000" sheet="1" formatCells="0" formatColumns="0" formatRows="0" insertColumns="0" insertRows="0" insertHyperlinks="0" deleteColumns="0" deleteRows="0" sort="0" autoFilter="0" pivotTables="0"/>
  <mergeCells count="5">
    <mergeCell ref="B43:C43"/>
    <mergeCell ref="B6:C6"/>
    <mergeCell ref="B10:C10"/>
    <mergeCell ref="B29:C29"/>
    <mergeCell ref="B13:C26"/>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468A-4B0A-48C5-BC59-D53F11F98A5E}">
  <dimension ref="B1:J215"/>
  <sheetViews>
    <sheetView showGridLines="0" zoomScaleNormal="100" workbookViewId="0">
      <selection activeCell="B109" sqref="B109"/>
    </sheetView>
  </sheetViews>
  <sheetFormatPr defaultColWidth="9.140625" defaultRowHeight="12.75" outlineLevelRow="1" x14ac:dyDescent="0.25"/>
  <cols>
    <col min="1" max="1" width="2.85546875" style="37" customWidth="1"/>
    <col min="2" max="2" width="38.5703125" style="37" customWidth="1"/>
    <col min="3" max="5" width="14.28515625" style="37" customWidth="1"/>
    <col min="6" max="6" width="3.85546875" style="37" customWidth="1"/>
    <col min="7" max="7" width="38.5703125" style="37" customWidth="1"/>
    <col min="8" max="10" width="14.28515625" style="37" customWidth="1"/>
    <col min="11" max="16384" width="9.140625" style="37"/>
  </cols>
  <sheetData>
    <row r="1" spans="2:10" s="34" customFormat="1" ht="15" x14ac:dyDescent="0.25">
      <c r="B1" s="33"/>
      <c r="C1" s="33"/>
      <c r="D1" s="33"/>
      <c r="E1" s="33"/>
      <c r="F1" s="33"/>
      <c r="G1" s="33"/>
      <c r="H1" s="33"/>
      <c r="I1" s="33"/>
      <c r="J1" s="33"/>
    </row>
    <row r="2" spans="2:10" s="34" customFormat="1" ht="15" x14ac:dyDescent="0.25">
      <c r="B2" s="33"/>
      <c r="C2" s="33"/>
      <c r="D2" s="33"/>
      <c r="E2" s="33"/>
      <c r="F2" s="33"/>
      <c r="G2" s="33"/>
      <c r="H2" s="33"/>
      <c r="I2" s="33"/>
      <c r="J2" s="33"/>
    </row>
    <row r="3" spans="2:10" s="34" customFormat="1" ht="15" x14ac:dyDescent="0.25">
      <c r="B3" s="33"/>
      <c r="C3" s="33"/>
      <c r="D3" s="33"/>
      <c r="E3" s="33"/>
      <c r="F3" s="33"/>
      <c r="G3" s="33"/>
      <c r="H3" s="33"/>
      <c r="I3" s="33"/>
      <c r="J3" s="33"/>
    </row>
    <row r="6" spans="2:10" s="44" customFormat="1" ht="18.75" x14ac:dyDescent="0.25">
      <c r="B6" s="169" t="s">
        <v>920</v>
      </c>
      <c r="C6" s="169"/>
      <c r="D6" s="169"/>
      <c r="E6" s="169"/>
      <c r="F6" s="169"/>
      <c r="G6" s="169"/>
      <c r="H6" s="169"/>
      <c r="I6" s="169"/>
      <c r="J6" s="169"/>
    </row>
    <row r="10" spans="2:10" s="34" customFormat="1" ht="15" x14ac:dyDescent="0.25">
      <c r="B10" s="167" t="s">
        <v>728</v>
      </c>
      <c r="C10" s="168"/>
      <c r="D10" s="168"/>
      <c r="E10" s="168"/>
      <c r="F10" s="168"/>
      <c r="G10" s="168"/>
      <c r="H10" s="168"/>
      <c r="I10" s="168"/>
      <c r="J10" s="168"/>
    </row>
    <row r="11" spans="2:10" s="34" customFormat="1" ht="15" hidden="1" outlineLevel="1" x14ac:dyDescent="0.25"/>
    <row r="12" spans="2:10" hidden="1" outlineLevel="1" x14ac:dyDescent="0.25">
      <c r="B12" s="52" t="s">
        <v>678</v>
      </c>
    </row>
    <row r="13" spans="2:10" hidden="1" outlineLevel="1" x14ac:dyDescent="0.25">
      <c r="B13" s="52" t="s">
        <v>729</v>
      </c>
    </row>
    <row r="14" spans="2:10" hidden="1" outlineLevel="1" x14ac:dyDescent="0.25">
      <c r="B14" s="52" t="s">
        <v>730</v>
      </c>
    </row>
    <row r="15" spans="2:10" hidden="1" outlineLevel="1" x14ac:dyDescent="0.25">
      <c r="B15" s="170" t="s">
        <v>946</v>
      </c>
      <c r="C15" s="170"/>
      <c r="D15" s="170"/>
      <c r="E15" s="170"/>
      <c r="F15" s="170"/>
      <c r="G15" s="170"/>
      <c r="H15" s="170"/>
      <c r="I15" s="170"/>
      <c r="J15" s="170"/>
    </row>
    <row r="16" spans="2:10" hidden="1" outlineLevel="1" x14ac:dyDescent="0.25">
      <c r="B16" s="170"/>
      <c r="C16" s="170"/>
      <c r="D16" s="170"/>
      <c r="E16" s="170"/>
      <c r="F16" s="170"/>
      <c r="G16" s="170"/>
      <c r="H16" s="170"/>
      <c r="I16" s="170"/>
      <c r="J16" s="170"/>
    </row>
    <row r="17" spans="2:10" hidden="1" outlineLevel="1" x14ac:dyDescent="0.25">
      <c r="B17" s="170"/>
      <c r="C17" s="170"/>
      <c r="D17" s="170"/>
      <c r="E17" s="170"/>
      <c r="F17" s="170"/>
      <c r="G17" s="170"/>
      <c r="H17" s="170"/>
      <c r="I17" s="170"/>
      <c r="J17" s="170"/>
    </row>
    <row r="18" spans="2:10" hidden="1" outlineLevel="1" x14ac:dyDescent="0.25">
      <c r="B18" s="170"/>
      <c r="C18" s="170"/>
      <c r="D18" s="170"/>
      <c r="E18" s="170"/>
      <c r="F18" s="170"/>
      <c r="G18" s="170"/>
      <c r="H18" s="170"/>
      <c r="I18" s="170"/>
      <c r="J18" s="170"/>
    </row>
    <row r="19" spans="2:10" hidden="1" outlineLevel="1" x14ac:dyDescent="0.25">
      <c r="B19" s="170"/>
      <c r="C19" s="170"/>
      <c r="D19" s="170"/>
      <c r="E19" s="170"/>
      <c r="F19" s="170"/>
      <c r="G19" s="170"/>
      <c r="H19" s="170"/>
      <c r="I19" s="170"/>
      <c r="J19" s="170"/>
    </row>
    <row r="20" spans="2:10" hidden="1" outlineLevel="1" x14ac:dyDescent="0.25">
      <c r="B20" s="170"/>
      <c r="C20" s="170"/>
      <c r="D20" s="170"/>
      <c r="E20" s="170"/>
      <c r="F20" s="170"/>
      <c r="G20" s="170"/>
      <c r="H20" s="170"/>
      <c r="I20" s="170"/>
      <c r="J20" s="170"/>
    </row>
    <row r="21" spans="2:10" hidden="1" outlineLevel="1" x14ac:dyDescent="0.25">
      <c r="B21" s="170"/>
      <c r="C21" s="170"/>
      <c r="D21" s="170"/>
      <c r="E21" s="170"/>
      <c r="F21" s="170"/>
      <c r="G21" s="170"/>
      <c r="H21" s="170"/>
      <c r="I21" s="170"/>
      <c r="J21" s="170"/>
    </row>
    <row r="22" spans="2:10" hidden="1" outlineLevel="1" x14ac:dyDescent="0.25">
      <c r="B22" s="170"/>
      <c r="C22" s="170"/>
      <c r="D22" s="170"/>
      <c r="E22" s="170"/>
      <c r="F22" s="170"/>
      <c r="G22" s="170"/>
      <c r="H22" s="170"/>
      <c r="I22" s="170"/>
      <c r="J22" s="170"/>
    </row>
    <row r="23" spans="2:10" hidden="1" outlineLevel="1" x14ac:dyDescent="0.25">
      <c r="B23" s="170"/>
      <c r="C23" s="170"/>
      <c r="D23" s="170"/>
      <c r="E23" s="170"/>
      <c r="F23" s="170"/>
      <c r="G23" s="170"/>
      <c r="H23" s="170"/>
      <c r="I23" s="170"/>
      <c r="J23" s="170"/>
    </row>
    <row r="24" spans="2:10" hidden="1" outlineLevel="1" x14ac:dyDescent="0.25"/>
    <row r="25" spans="2:10" s="34" customFormat="1" ht="15" collapsed="1" x14ac:dyDescent="0.25"/>
    <row r="26" spans="2:10" s="34" customFormat="1" ht="15" x14ac:dyDescent="0.25">
      <c r="B26" s="167" t="s">
        <v>28</v>
      </c>
      <c r="C26" s="168"/>
      <c r="D26" s="168"/>
      <c r="E26" s="168"/>
      <c r="F26" s="168"/>
      <c r="G26" s="168"/>
      <c r="H26" s="168"/>
      <c r="I26" s="168"/>
      <c r="J26" s="168"/>
    </row>
    <row r="27" spans="2:10" s="34" customFormat="1" ht="15" hidden="1" outlineLevel="1" x14ac:dyDescent="0.25"/>
    <row r="28" spans="2:10" hidden="1" outlineLevel="1" x14ac:dyDescent="0.25">
      <c r="B28" s="52" t="s">
        <v>678</v>
      </c>
    </row>
    <row r="29" spans="2:10" hidden="1" outlineLevel="1" x14ac:dyDescent="0.25">
      <c r="B29" s="52" t="s">
        <v>729</v>
      </c>
    </row>
    <row r="30" spans="2:10" hidden="1" outlineLevel="1" x14ac:dyDescent="0.25">
      <c r="B30" s="170" t="s">
        <v>947</v>
      </c>
      <c r="C30" s="170"/>
      <c r="D30" s="170"/>
      <c r="E30" s="170"/>
      <c r="F30" s="170"/>
      <c r="G30" s="170"/>
      <c r="H30" s="170"/>
      <c r="I30" s="170"/>
      <c r="J30" s="170"/>
    </row>
    <row r="31" spans="2:10" hidden="1" outlineLevel="1" x14ac:dyDescent="0.25">
      <c r="B31" s="170"/>
      <c r="C31" s="170"/>
      <c r="D31" s="170"/>
      <c r="E31" s="170"/>
      <c r="F31" s="170"/>
      <c r="G31" s="170"/>
      <c r="H31" s="170"/>
      <c r="I31" s="170"/>
      <c r="J31" s="170"/>
    </row>
    <row r="32" spans="2:10" hidden="1" outlineLevel="1" x14ac:dyDescent="0.25">
      <c r="B32" s="170"/>
      <c r="C32" s="170"/>
      <c r="D32" s="170"/>
      <c r="E32" s="170"/>
      <c r="F32" s="170"/>
      <c r="G32" s="170"/>
      <c r="H32" s="170"/>
      <c r="I32" s="170"/>
      <c r="J32" s="170"/>
    </row>
    <row r="33" spans="2:10" hidden="1" outlineLevel="1" x14ac:dyDescent="0.25">
      <c r="B33" s="170"/>
      <c r="C33" s="170"/>
      <c r="D33" s="170"/>
      <c r="E33" s="170"/>
      <c r="F33" s="170"/>
      <c r="G33" s="170"/>
      <c r="H33" s="170"/>
      <c r="I33" s="170"/>
      <c r="J33" s="170"/>
    </row>
    <row r="34" spans="2:10" hidden="1" outlineLevel="1" x14ac:dyDescent="0.25">
      <c r="B34" s="170"/>
      <c r="C34" s="170"/>
      <c r="D34" s="170"/>
      <c r="E34" s="170"/>
      <c r="F34" s="170"/>
      <c r="G34" s="170"/>
      <c r="H34" s="170"/>
      <c r="I34" s="170"/>
      <c r="J34" s="170"/>
    </row>
    <row r="35" spans="2:10" hidden="1" outlineLevel="1" x14ac:dyDescent="0.25">
      <c r="B35" s="170"/>
      <c r="C35" s="170"/>
      <c r="D35" s="170"/>
      <c r="E35" s="170"/>
      <c r="F35" s="170"/>
      <c r="G35" s="170"/>
      <c r="H35" s="170"/>
      <c r="I35" s="170"/>
      <c r="J35" s="170"/>
    </row>
    <row r="36" spans="2:10" hidden="1" outlineLevel="1" x14ac:dyDescent="0.25">
      <c r="B36" s="170"/>
      <c r="C36" s="170"/>
      <c r="D36" s="170"/>
      <c r="E36" s="170"/>
      <c r="F36" s="170"/>
      <c r="G36" s="170"/>
      <c r="H36" s="170"/>
      <c r="I36" s="170"/>
      <c r="J36" s="170"/>
    </row>
    <row r="37" spans="2:10" hidden="1" outlineLevel="1" x14ac:dyDescent="0.25">
      <c r="B37" s="170"/>
      <c r="C37" s="170"/>
      <c r="D37" s="170"/>
      <c r="E37" s="170"/>
      <c r="F37" s="170"/>
      <c r="G37" s="170"/>
      <c r="H37" s="170"/>
      <c r="I37" s="170"/>
      <c r="J37" s="170"/>
    </row>
    <row r="38" spans="2:10" hidden="1" outlineLevel="1" x14ac:dyDescent="0.25">
      <c r="B38" s="170"/>
      <c r="C38" s="170"/>
      <c r="D38" s="170"/>
      <c r="E38" s="170"/>
      <c r="F38" s="170"/>
      <c r="G38" s="170"/>
      <c r="H38" s="170"/>
      <c r="I38" s="170"/>
      <c r="J38" s="170"/>
    </row>
    <row r="39" spans="2:10" hidden="1" outlineLevel="1" x14ac:dyDescent="0.25">
      <c r="B39" s="170"/>
      <c r="C39" s="170"/>
      <c r="D39" s="170"/>
      <c r="E39" s="170"/>
      <c r="F39" s="170"/>
      <c r="G39" s="170"/>
      <c r="H39" s="170"/>
      <c r="I39" s="170"/>
      <c r="J39" s="170"/>
    </row>
    <row r="40" spans="2:10" hidden="1" outlineLevel="1" x14ac:dyDescent="0.25">
      <c r="B40" s="173" t="s">
        <v>732</v>
      </c>
      <c r="C40" s="173"/>
      <c r="D40" s="173"/>
      <c r="E40" s="173"/>
      <c r="F40" s="173"/>
      <c r="G40" s="173"/>
      <c r="H40" s="173"/>
      <c r="I40" s="173"/>
    </row>
    <row r="41" spans="2:10" hidden="1" outlineLevel="1" x14ac:dyDescent="0.25"/>
    <row r="42" spans="2:10" s="34" customFormat="1" ht="15" collapsed="1" x14ac:dyDescent="0.25"/>
    <row r="43" spans="2:10" s="34" customFormat="1" ht="15" x14ac:dyDescent="0.25">
      <c r="B43" s="167" t="s">
        <v>22</v>
      </c>
      <c r="C43" s="168"/>
      <c r="D43" s="168"/>
      <c r="E43" s="168"/>
      <c r="F43" s="168"/>
      <c r="G43" s="168"/>
      <c r="H43" s="168"/>
      <c r="I43" s="168"/>
      <c r="J43" s="168"/>
    </row>
    <row r="44" spans="2:10" s="34" customFormat="1" ht="15" hidden="1" outlineLevel="1" x14ac:dyDescent="0.25"/>
    <row r="45" spans="2:10" hidden="1" outlineLevel="1" x14ac:dyDescent="0.25">
      <c r="B45" s="52" t="s">
        <v>740</v>
      </c>
    </row>
    <row r="46" spans="2:10" hidden="1" outlineLevel="1" x14ac:dyDescent="0.25">
      <c r="B46" s="52" t="s">
        <v>729</v>
      </c>
    </row>
    <row r="47" spans="2:10" hidden="1" outlineLevel="1" x14ac:dyDescent="0.25">
      <c r="B47" s="52" t="s">
        <v>730</v>
      </c>
    </row>
    <row r="48" spans="2:10" hidden="1" outlineLevel="1" x14ac:dyDescent="0.25">
      <c r="B48" s="170" t="s">
        <v>908</v>
      </c>
      <c r="C48" s="170"/>
      <c r="D48" s="170"/>
      <c r="E48" s="170"/>
      <c r="F48" s="170"/>
      <c r="G48" s="170"/>
      <c r="H48" s="170"/>
      <c r="I48" s="170"/>
      <c r="J48" s="170"/>
    </row>
    <row r="49" spans="2:10" hidden="1" outlineLevel="1" x14ac:dyDescent="0.25">
      <c r="B49" s="170"/>
      <c r="C49" s="170"/>
      <c r="D49" s="170"/>
      <c r="E49" s="170"/>
      <c r="F49" s="170"/>
      <c r="G49" s="170"/>
      <c r="H49" s="170"/>
      <c r="I49" s="170"/>
      <c r="J49" s="170"/>
    </row>
    <row r="50" spans="2:10" hidden="1" outlineLevel="1" x14ac:dyDescent="0.25">
      <c r="B50" s="170"/>
      <c r="C50" s="170"/>
      <c r="D50" s="170"/>
      <c r="E50" s="170"/>
      <c r="F50" s="170"/>
      <c r="G50" s="170"/>
      <c r="H50" s="170"/>
      <c r="I50" s="170"/>
      <c r="J50" s="170"/>
    </row>
    <row r="51" spans="2:10" hidden="1" outlineLevel="1" x14ac:dyDescent="0.25">
      <c r="B51" s="170"/>
      <c r="C51" s="170"/>
      <c r="D51" s="170"/>
      <c r="E51" s="170"/>
      <c r="F51" s="170"/>
      <c r="G51" s="170"/>
      <c r="H51" s="170"/>
      <c r="I51" s="170"/>
      <c r="J51" s="170"/>
    </row>
    <row r="52" spans="2:10" hidden="1" outlineLevel="1" x14ac:dyDescent="0.25">
      <c r="B52" s="170"/>
      <c r="C52" s="170"/>
      <c r="D52" s="170"/>
      <c r="E52" s="170"/>
      <c r="F52" s="170"/>
      <c r="G52" s="170"/>
      <c r="H52" s="170"/>
      <c r="I52" s="170"/>
      <c r="J52" s="170"/>
    </row>
    <row r="53" spans="2:10" hidden="1" outlineLevel="1" x14ac:dyDescent="0.25">
      <c r="B53" s="170"/>
      <c r="C53" s="170"/>
      <c r="D53" s="170"/>
      <c r="E53" s="170"/>
      <c r="F53" s="170"/>
      <c r="G53" s="170"/>
      <c r="H53" s="170"/>
      <c r="I53" s="170"/>
      <c r="J53" s="170"/>
    </row>
    <row r="54" spans="2:10" hidden="1" outlineLevel="1" x14ac:dyDescent="0.25">
      <c r="B54" s="170"/>
      <c r="C54" s="170"/>
      <c r="D54" s="170"/>
      <c r="E54" s="170"/>
      <c r="F54" s="170"/>
      <c r="G54" s="170"/>
      <c r="H54" s="170"/>
      <c r="I54" s="170"/>
      <c r="J54" s="170"/>
    </row>
    <row r="55" spans="2:10" hidden="1" outlineLevel="1" x14ac:dyDescent="0.25">
      <c r="B55" s="170"/>
      <c r="C55" s="170"/>
      <c r="D55" s="170"/>
      <c r="E55" s="170"/>
      <c r="F55" s="170"/>
      <c r="G55" s="170"/>
      <c r="H55" s="170"/>
      <c r="I55" s="170"/>
      <c r="J55" s="170"/>
    </row>
    <row r="56" spans="2:10" hidden="1" outlineLevel="1" x14ac:dyDescent="0.25">
      <c r="B56" s="170"/>
      <c r="C56" s="170"/>
      <c r="D56" s="170"/>
      <c r="E56" s="170"/>
      <c r="F56" s="170"/>
      <c r="G56" s="170"/>
      <c r="H56" s="170"/>
      <c r="I56" s="170"/>
      <c r="J56" s="170"/>
    </row>
    <row r="57" spans="2:10" hidden="1" outlineLevel="1" x14ac:dyDescent="0.25">
      <c r="B57" s="170"/>
      <c r="C57" s="170"/>
      <c r="D57" s="170"/>
      <c r="E57" s="170"/>
      <c r="F57" s="170"/>
      <c r="G57" s="170"/>
      <c r="H57" s="170"/>
      <c r="I57" s="170"/>
      <c r="J57" s="170"/>
    </row>
    <row r="58" spans="2:10" hidden="1" outlineLevel="1" x14ac:dyDescent="0.25">
      <c r="B58" s="170"/>
      <c r="C58" s="170"/>
      <c r="D58" s="170"/>
      <c r="E58" s="170"/>
      <c r="F58" s="170"/>
      <c r="G58" s="170"/>
      <c r="H58" s="170"/>
      <c r="I58" s="170"/>
      <c r="J58" s="170"/>
    </row>
    <row r="59" spans="2:10" hidden="1" outlineLevel="1" x14ac:dyDescent="0.25">
      <c r="B59" s="170"/>
      <c r="C59" s="170"/>
      <c r="D59" s="170"/>
      <c r="E59" s="170"/>
      <c r="F59" s="170"/>
      <c r="G59" s="170"/>
      <c r="H59" s="170"/>
      <c r="I59" s="170"/>
      <c r="J59" s="170"/>
    </row>
    <row r="60" spans="2:10" hidden="1" outlineLevel="1" x14ac:dyDescent="0.25">
      <c r="B60" s="170"/>
      <c r="C60" s="170"/>
      <c r="D60" s="170"/>
      <c r="E60" s="170"/>
      <c r="F60" s="170"/>
      <c r="G60" s="170"/>
      <c r="H60" s="170"/>
      <c r="I60" s="170"/>
      <c r="J60" s="170"/>
    </row>
    <row r="61" spans="2:10" hidden="1" outlineLevel="1" x14ac:dyDescent="0.25">
      <c r="B61" s="170"/>
      <c r="C61" s="170"/>
      <c r="D61" s="170"/>
      <c r="E61" s="170"/>
      <c r="F61" s="170"/>
      <c r="G61" s="170"/>
      <c r="H61" s="170"/>
      <c r="I61" s="170"/>
      <c r="J61" s="170"/>
    </row>
    <row r="62" spans="2:10" hidden="1" outlineLevel="1" x14ac:dyDescent="0.25">
      <c r="B62" s="170"/>
      <c r="C62" s="170"/>
      <c r="D62" s="170"/>
      <c r="E62" s="170"/>
      <c r="F62" s="170"/>
      <c r="G62" s="170"/>
      <c r="H62" s="170"/>
      <c r="I62" s="170"/>
      <c r="J62" s="170"/>
    </row>
    <row r="63" spans="2:10" hidden="1" outlineLevel="1" x14ac:dyDescent="0.25">
      <c r="B63" s="170"/>
      <c r="C63" s="170"/>
      <c r="D63" s="170"/>
      <c r="E63" s="170"/>
      <c r="F63" s="170"/>
      <c r="G63" s="170"/>
      <c r="H63" s="170"/>
      <c r="I63" s="170"/>
      <c r="J63" s="170"/>
    </row>
    <row r="64" spans="2:10" hidden="1" outlineLevel="1" x14ac:dyDescent="0.25">
      <c r="B64" s="170"/>
      <c r="C64" s="170"/>
      <c r="D64" s="170"/>
      <c r="E64" s="170"/>
      <c r="F64" s="170"/>
      <c r="G64" s="170"/>
      <c r="H64" s="170"/>
      <c r="I64" s="170"/>
      <c r="J64" s="170"/>
    </row>
    <row r="65" spans="2:10" hidden="1" outlineLevel="1" x14ac:dyDescent="0.25">
      <c r="B65" s="173" t="s">
        <v>733</v>
      </c>
      <c r="C65" s="173"/>
      <c r="D65" s="173"/>
      <c r="E65" s="173"/>
      <c r="F65" s="173"/>
      <c r="G65" s="173"/>
      <c r="H65" s="173"/>
      <c r="I65" s="173"/>
    </row>
    <row r="66" spans="2:10" hidden="1" outlineLevel="1" x14ac:dyDescent="0.25"/>
    <row r="67" spans="2:10" s="34" customFormat="1" ht="15" collapsed="1" x14ac:dyDescent="0.25"/>
    <row r="68" spans="2:10" s="34" customFormat="1" ht="15" x14ac:dyDescent="0.25">
      <c r="B68" s="167" t="s">
        <v>244</v>
      </c>
      <c r="C68" s="168"/>
      <c r="D68" s="168"/>
      <c r="E68" s="168"/>
      <c r="F68" s="168"/>
      <c r="G68" s="168"/>
      <c r="H68" s="168"/>
      <c r="I68" s="168"/>
      <c r="J68" s="168"/>
    </row>
    <row r="69" spans="2:10" s="34" customFormat="1" ht="15" hidden="1" outlineLevel="1" x14ac:dyDescent="0.25"/>
    <row r="70" spans="2:10" hidden="1" outlineLevel="1" x14ac:dyDescent="0.25">
      <c r="B70" s="52" t="s">
        <v>678</v>
      </c>
    </row>
    <row r="71" spans="2:10" hidden="1" outlineLevel="1" x14ac:dyDescent="0.25">
      <c r="B71" s="52" t="s">
        <v>729</v>
      </c>
    </row>
    <row r="72" spans="2:10" hidden="1" outlineLevel="1" x14ac:dyDescent="0.25">
      <c r="B72" s="170" t="s">
        <v>734</v>
      </c>
      <c r="C72" s="170"/>
      <c r="D72" s="170"/>
      <c r="E72" s="170"/>
      <c r="F72" s="170"/>
      <c r="G72" s="170"/>
      <c r="H72" s="170"/>
      <c r="I72" s="170"/>
      <c r="J72" s="170"/>
    </row>
    <row r="73" spans="2:10" hidden="1" outlineLevel="1" x14ac:dyDescent="0.25">
      <c r="B73" s="170"/>
      <c r="C73" s="170"/>
      <c r="D73" s="170"/>
      <c r="E73" s="170"/>
      <c r="F73" s="170"/>
      <c r="G73" s="170"/>
      <c r="H73" s="170"/>
      <c r="I73" s="170"/>
      <c r="J73" s="170"/>
    </row>
    <row r="74" spans="2:10" hidden="1" outlineLevel="1" x14ac:dyDescent="0.25">
      <c r="B74" s="170"/>
      <c r="C74" s="170"/>
      <c r="D74" s="170"/>
      <c r="E74" s="170"/>
      <c r="F74" s="170"/>
      <c r="G74" s="170"/>
      <c r="H74" s="170"/>
      <c r="I74" s="170"/>
      <c r="J74" s="170"/>
    </row>
    <row r="75" spans="2:10" hidden="1" outlineLevel="1" x14ac:dyDescent="0.25">
      <c r="B75" s="170"/>
      <c r="C75" s="170"/>
      <c r="D75" s="170"/>
      <c r="E75" s="170"/>
      <c r="F75" s="170"/>
      <c r="G75" s="170"/>
      <c r="H75" s="170"/>
      <c r="I75" s="170"/>
      <c r="J75" s="170"/>
    </row>
    <row r="76" spans="2:10" hidden="1" outlineLevel="1" x14ac:dyDescent="0.25">
      <c r="B76" s="170"/>
      <c r="C76" s="170"/>
      <c r="D76" s="170"/>
      <c r="E76" s="170"/>
      <c r="F76" s="170"/>
      <c r="G76" s="170"/>
      <c r="H76" s="170"/>
      <c r="I76" s="170"/>
      <c r="J76" s="170"/>
    </row>
    <row r="77" spans="2:10" hidden="1" outlineLevel="1" x14ac:dyDescent="0.25">
      <c r="B77" s="170"/>
      <c r="C77" s="170"/>
      <c r="D77" s="170"/>
      <c r="E77" s="170"/>
      <c r="F77" s="170"/>
      <c r="G77" s="170"/>
      <c r="H77" s="170"/>
      <c r="I77" s="170"/>
      <c r="J77" s="170"/>
    </row>
    <row r="78" spans="2:10" hidden="1" outlineLevel="1" x14ac:dyDescent="0.25"/>
    <row r="79" spans="2:10" s="34" customFormat="1" ht="15" collapsed="1" x14ac:dyDescent="0.25"/>
    <row r="80" spans="2:10" s="34" customFormat="1" ht="15" x14ac:dyDescent="0.25">
      <c r="B80" s="167" t="s">
        <v>404</v>
      </c>
      <c r="C80" s="168"/>
      <c r="D80" s="168"/>
      <c r="E80" s="168"/>
      <c r="F80" s="168"/>
      <c r="G80" s="168"/>
      <c r="H80" s="168"/>
      <c r="I80" s="168"/>
      <c r="J80" s="168"/>
    </row>
    <row r="81" spans="2:5" s="34" customFormat="1" ht="15" hidden="1" outlineLevel="1" x14ac:dyDescent="0.25"/>
    <row r="82" spans="2:5" ht="25.5" hidden="1" outlineLevel="1" x14ac:dyDescent="0.25">
      <c r="B82" s="52" t="s">
        <v>726</v>
      </c>
      <c r="C82" s="52"/>
      <c r="D82" s="52"/>
      <c r="E82" s="52"/>
    </row>
    <row r="83" spans="2:5" ht="12.75" hidden="1" customHeight="1" outlineLevel="1" x14ac:dyDescent="0.25">
      <c r="B83" s="170" t="s">
        <v>420</v>
      </c>
      <c r="C83" s="170"/>
      <c r="D83" s="170"/>
      <c r="E83" s="170"/>
    </row>
    <row r="84" spans="2:5" ht="12.75" hidden="1" customHeight="1" outlineLevel="1" x14ac:dyDescent="0.25">
      <c r="B84" s="170"/>
      <c r="C84" s="170"/>
      <c r="D84" s="170"/>
      <c r="E84" s="170"/>
    </row>
    <row r="85" spans="2:5" ht="12.75" hidden="1" customHeight="1" outlineLevel="1" x14ac:dyDescent="0.25">
      <c r="B85" s="170"/>
      <c r="C85" s="170"/>
      <c r="D85" s="170"/>
      <c r="E85" s="170"/>
    </row>
    <row r="86" spans="2:5" ht="12.75" hidden="1" customHeight="1" outlineLevel="1" x14ac:dyDescent="0.25">
      <c r="B86" s="170"/>
      <c r="C86" s="170"/>
      <c r="D86" s="170"/>
      <c r="E86" s="170"/>
    </row>
    <row r="87" spans="2:5" ht="12.75" hidden="1" customHeight="1" outlineLevel="1" x14ac:dyDescent="0.25">
      <c r="B87" s="170"/>
      <c r="C87" s="170"/>
      <c r="D87" s="170"/>
      <c r="E87" s="170"/>
    </row>
    <row r="88" spans="2:5" ht="12.75" hidden="1" customHeight="1" outlineLevel="1" x14ac:dyDescent="0.25">
      <c r="B88" s="53"/>
      <c r="C88" s="53"/>
      <c r="D88" s="53"/>
      <c r="E88" s="53"/>
    </row>
    <row r="89" spans="2:5" hidden="1" outlineLevel="1" x14ac:dyDescent="0.25">
      <c r="B89" s="172" t="s">
        <v>422</v>
      </c>
      <c r="C89" s="172"/>
      <c r="D89" s="172"/>
      <c r="E89" s="172"/>
    </row>
    <row r="90" spans="2:5" hidden="1" outlineLevel="1" x14ac:dyDescent="0.25">
      <c r="B90" s="172"/>
      <c r="C90" s="172"/>
      <c r="D90" s="172"/>
      <c r="E90" s="172"/>
    </row>
    <row r="91" spans="2:5" hidden="1" outlineLevel="1" x14ac:dyDescent="0.25">
      <c r="B91" s="172"/>
      <c r="C91" s="172"/>
      <c r="D91" s="172"/>
      <c r="E91" s="172"/>
    </row>
    <row r="92" spans="2:5" hidden="1" outlineLevel="1" x14ac:dyDescent="0.25">
      <c r="B92" s="172"/>
      <c r="C92" s="172"/>
      <c r="D92" s="172"/>
      <c r="E92" s="172"/>
    </row>
    <row r="93" spans="2:5" hidden="1" outlineLevel="1" x14ac:dyDescent="0.25">
      <c r="B93" s="172"/>
      <c r="C93" s="172"/>
      <c r="D93" s="172"/>
      <c r="E93" s="172"/>
    </row>
    <row r="94" spans="2:5" hidden="1" outlineLevel="1" x14ac:dyDescent="0.25">
      <c r="B94" s="172"/>
      <c r="C94" s="172"/>
      <c r="D94" s="172"/>
      <c r="E94" s="172"/>
    </row>
    <row r="95" spans="2:5" hidden="1" outlineLevel="1" x14ac:dyDescent="0.25">
      <c r="B95" s="172"/>
      <c r="C95" s="172"/>
      <c r="D95" s="172"/>
      <c r="E95" s="172"/>
    </row>
    <row r="96" spans="2:5" hidden="1" outlineLevel="1" x14ac:dyDescent="0.25">
      <c r="B96" s="172"/>
      <c r="C96" s="172"/>
      <c r="D96" s="172"/>
      <c r="E96" s="172"/>
    </row>
    <row r="97" spans="2:10" hidden="1" outlineLevel="1" x14ac:dyDescent="0.25"/>
    <row r="98" spans="2:10" hidden="1" outlineLevel="1" x14ac:dyDescent="0.25"/>
    <row r="99" spans="2:10" hidden="1" outlineLevel="1" x14ac:dyDescent="0.25">
      <c r="B99" s="52" t="s">
        <v>406</v>
      </c>
    </row>
    <row r="100" spans="2:10" ht="14.25" hidden="1" outlineLevel="1" x14ac:dyDescent="0.25">
      <c r="B100" s="54" t="s">
        <v>407</v>
      </c>
      <c r="C100" s="47">
        <v>2021</v>
      </c>
      <c r="D100" s="47">
        <v>2020</v>
      </c>
      <c r="E100" s="47">
        <v>2019</v>
      </c>
    </row>
    <row r="101" spans="2:10" hidden="1" outlineLevel="1" x14ac:dyDescent="0.25">
      <c r="B101" s="48" t="s">
        <v>408</v>
      </c>
      <c r="C101" s="49">
        <v>75382.36</v>
      </c>
      <c r="D101" s="49">
        <v>95271.06</v>
      </c>
      <c r="E101" s="49">
        <v>117567.36000000002</v>
      </c>
    </row>
    <row r="102" spans="2:10" hidden="1" outlineLevel="1" x14ac:dyDescent="0.25">
      <c r="B102" s="48" t="s">
        <v>409</v>
      </c>
      <c r="C102" s="49">
        <v>27.62</v>
      </c>
      <c r="D102" s="49">
        <v>15.72</v>
      </c>
      <c r="E102" s="49">
        <v>22.779</v>
      </c>
    </row>
    <row r="103" spans="2:10" hidden="1" outlineLevel="1" x14ac:dyDescent="0.25">
      <c r="B103" s="48" t="s">
        <v>410</v>
      </c>
      <c r="C103" s="49">
        <v>25054.17</v>
      </c>
      <c r="D103" s="49">
        <v>29186.14</v>
      </c>
      <c r="E103" s="49">
        <v>40094.107000000004</v>
      </c>
    </row>
    <row r="104" spans="2:10" hidden="1" outlineLevel="1" x14ac:dyDescent="0.25">
      <c r="B104" s="55" t="s">
        <v>393</v>
      </c>
      <c r="C104" s="56">
        <f>SUM(C101:C103)</f>
        <v>100464.15</v>
      </c>
      <c r="D104" s="56">
        <f t="shared" ref="D104:E104" si="0">SUM(D101:D103)</f>
        <v>124472.92</v>
      </c>
      <c r="E104" s="56">
        <f t="shared" si="0"/>
        <v>157684.24600000001</v>
      </c>
    </row>
    <row r="105" spans="2:10" hidden="1" outlineLevel="1" x14ac:dyDescent="0.25">
      <c r="B105" s="57"/>
      <c r="C105" s="58"/>
      <c r="D105" s="58"/>
      <c r="E105" s="58"/>
    </row>
    <row r="106" spans="2:10" hidden="1" outlineLevel="1" x14ac:dyDescent="0.25">
      <c r="B106" s="52" t="s">
        <v>412</v>
      </c>
    </row>
    <row r="107" spans="2:10" hidden="1" outlineLevel="1" x14ac:dyDescent="0.25">
      <c r="B107" s="54" t="s">
        <v>386</v>
      </c>
      <c r="C107" s="47">
        <v>2021</v>
      </c>
      <c r="D107" s="47">
        <v>2020</v>
      </c>
      <c r="E107" s="47">
        <v>2019</v>
      </c>
    </row>
    <row r="108" spans="2:10" ht="14.25" hidden="1" outlineLevel="1" x14ac:dyDescent="0.25">
      <c r="B108" s="48" t="s">
        <v>948</v>
      </c>
      <c r="C108" s="41">
        <v>17.600000000000001</v>
      </c>
      <c r="D108" s="41">
        <v>15.2</v>
      </c>
      <c r="E108" s="49">
        <v>16.3</v>
      </c>
    </row>
    <row r="109" spans="2:10" hidden="1" outlineLevel="1" x14ac:dyDescent="0.25"/>
    <row r="110" spans="2:10" s="34" customFormat="1" ht="15" collapsed="1" x14ac:dyDescent="0.25"/>
    <row r="111" spans="2:10" s="34" customFormat="1" ht="15" x14ac:dyDescent="0.25">
      <c r="B111" s="167" t="s">
        <v>405</v>
      </c>
      <c r="C111" s="168"/>
      <c r="D111" s="168"/>
      <c r="E111" s="168"/>
      <c r="F111" s="168"/>
      <c r="G111" s="168"/>
      <c r="H111" s="168"/>
      <c r="I111" s="168"/>
      <c r="J111" s="168"/>
    </row>
    <row r="112" spans="2:10" s="34" customFormat="1" ht="15" hidden="1" outlineLevel="1" x14ac:dyDescent="0.25"/>
    <row r="113" spans="2:7" hidden="1" outlineLevel="1" x14ac:dyDescent="0.25">
      <c r="B113" s="52" t="s">
        <v>388</v>
      </c>
    </row>
    <row r="114" spans="2:7" ht="27" hidden="1" outlineLevel="1" x14ac:dyDescent="0.25">
      <c r="B114" s="54" t="s">
        <v>389</v>
      </c>
      <c r="C114" s="47">
        <v>2021</v>
      </c>
      <c r="D114" s="47">
        <v>2020</v>
      </c>
      <c r="E114" s="47">
        <v>2019</v>
      </c>
    </row>
    <row r="115" spans="2:7" hidden="1" outlineLevel="1" x14ac:dyDescent="0.25">
      <c r="B115" s="48" t="s">
        <v>390</v>
      </c>
      <c r="C115" s="49">
        <v>12451.6</v>
      </c>
      <c r="D115" s="49">
        <v>24787.42</v>
      </c>
      <c r="E115" s="49">
        <v>18558.21</v>
      </c>
    </row>
    <row r="116" spans="2:7" hidden="1" outlineLevel="1" x14ac:dyDescent="0.25">
      <c r="B116" s="48" t="s">
        <v>391</v>
      </c>
      <c r="C116" s="49">
        <v>62678.83</v>
      </c>
      <c r="D116" s="49">
        <v>67600.27</v>
      </c>
      <c r="E116" s="49">
        <v>95880.33</v>
      </c>
    </row>
    <row r="117" spans="2:7" hidden="1" outlineLevel="1" x14ac:dyDescent="0.25">
      <c r="B117" s="48" t="s">
        <v>392</v>
      </c>
      <c r="C117" s="49">
        <v>251.93</v>
      </c>
      <c r="D117" s="49">
        <v>2883.37</v>
      </c>
      <c r="E117" s="49">
        <v>3128.82</v>
      </c>
    </row>
    <row r="118" spans="2:7" hidden="1" outlineLevel="1" x14ac:dyDescent="0.25">
      <c r="B118" s="55" t="s">
        <v>393</v>
      </c>
      <c r="C118" s="56">
        <f>SUM(C115:C117)</f>
        <v>75382.36</v>
      </c>
      <c r="D118" s="56">
        <f t="shared" ref="D118:E118" si="1">SUM(D115:D117)</f>
        <v>95271.06</v>
      </c>
      <c r="E118" s="56">
        <f t="shared" si="1"/>
        <v>117567.36000000002</v>
      </c>
    </row>
    <row r="119" spans="2:7" hidden="1" outlineLevel="1" x14ac:dyDescent="0.25"/>
    <row r="120" spans="2:7" hidden="1" outlineLevel="1" x14ac:dyDescent="0.25"/>
    <row r="121" spans="2:7" hidden="1" outlineLevel="1" x14ac:dyDescent="0.25">
      <c r="B121" s="52" t="s">
        <v>394</v>
      </c>
    </row>
    <row r="122" spans="2:7" ht="27" hidden="1" outlineLevel="1" x14ac:dyDescent="0.25">
      <c r="B122" s="54" t="s">
        <v>395</v>
      </c>
      <c r="C122" s="47">
        <v>2021</v>
      </c>
      <c r="D122" s="47">
        <v>2020</v>
      </c>
      <c r="E122" s="47">
        <v>2019</v>
      </c>
    </row>
    <row r="123" spans="2:7" ht="14.25" hidden="1" outlineLevel="1" x14ac:dyDescent="0.25">
      <c r="B123" s="48" t="s">
        <v>397</v>
      </c>
      <c r="C123" s="49">
        <v>74936.61</v>
      </c>
      <c r="D123" s="49">
        <v>92252.06</v>
      </c>
      <c r="E123" s="49">
        <v>114078.52</v>
      </c>
    </row>
    <row r="124" spans="2:7" ht="14.25" hidden="1" outlineLevel="1" x14ac:dyDescent="0.25">
      <c r="B124" s="48" t="s">
        <v>398</v>
      </c>
      <c r="C124" s="49">
        <v>54.84</v>
      </c>
      <c r="D124" s="49">
        <v>44.25</v>
      </c>
      <c r="E124" s="49">
        <v>96.76</v>
      </c>
    </row>
    <row r="125" spans="2:7" ht="14.25" hidden="1" outlineLevel="1" x14ac:dyDescent="0.25">
      <c r="B125" s="48" t="s">
        <v>399</v>
      </c>
      <c r="C125" s="49">
        <v>139.03</v>
      </c>
      <c r="D125" s="49">
        <v>91.45</v>
      </c>
      <c r="E125" s="49">
        <v>263.32</v>
      </c>
    </row>
    <row r="126" spans="2:7" hidden="1" outlineLevel="1" x14ac:dyDescent="0.25">
      <c r="B126" s="48" t="s">
        <v>396</v>
      </c>
      <c r="C126" s="49">
        <v>251.89000000000001</v>
      </c>
      <c r="D126" s="49">
        <v>2883.3</v>
      </c>
      <c r="E126" s="49">
        <v>3128.73</v>
      </c>
      <c r="G126" s="59"/>
    </row>
    <row r="127" spans="2:7" hidden="1" outlineLevel="1" x14ac:dyDescent="0.25">
      <c r="B127" s="55" t="s">
        <v>393</v>
      </c>
      <c r="C127" s="56">
        <f>SUM(C123:C126)</f>
        <v>75382.37</v>
      </c>
      <c r="D127" s="56">
        <f t="shared" ref="D127" si="2">SUM(D123:D126)</f>
        <v>95271.06</v>
      </c>
      <c r="E127" s="56">
        <f t="shared" ref="E127" si="3">SUM(E123:E126)</f>
        <v>117567.33</v>
      </c>
    </row>
    <row r="128" spans="2:7" ht="25.5" hidden="1" outlineLevel="1" x14ac:dyDescent="0.25">
      <c r="B128" s="55" t="s">
        <v>400</v>
      </c>
      <c r="C128" s="60">
        <v>7.2749105659585932E-4</v>
      </c>
      <c r="D128" s="60">
        <v>4.6446423499434141E-4</v>
      </c>
      <c r="E128" s="60">
        <v>8.2301775501748657E-4</v>
      </c>
    </row>
    <row r="129" spans="2:10" ht="25.5" hidden="1" outlineLevel="1" x14ac:dyDescent="0.25">
      <c r="B129" s="55" t="s">
        <v>401</v>
      </c>
      <c r="C129" s="61">
        <v>0</v>
      </c>
      <c r="D129" s="61">
        <v>0</v>
      </c>
      <c r="E129" s="61">
        <v>0</v>
      </c>
    </row>
    <row r="130" spans="2:10" hidden="1" outlineLevel="1" x14ac:dyDescent="0.25"/>
    <row r="131" spans="2:10" s="34" customFormat="1" ht="15" collapsed="1" x14ac:dyDescent="0.25"/>
    <row r="132" spans="2:10" s="34" customFormat="1" ht="15" x14ac:dyDescent="0.25">
      <c r="B132" s="167" t="s">
        <v>416</v>
      </c>
      <c r="C132" s="168"/>
      <c r="D132" s="168"/>
      <c r="E132" s="168"/>
      <c r="F132" s="168"/>
      <c r="G132" s="168"/>
      <c r="H132" s="168"/>
      <c r="I132" s="168"/>
      <c r="J132" s="168"/>
    </row>
    <row r="133" spans="2:10" s="34" customFormat="1" ht="15" hidden="1" outlineLevel="1" x14ac:dyDescent="0.25"/>
    <row r="134" spans="2:10" hidden="1" outlineLevel="1" x14ac:dyDescent="0.25">
      <c r="B134" s="52" t="s">
        <v>419</v>
      </c>
    </row>
    <row r="135" spans="2:10" ht="12.75" hidden="1" customHeight="1" outlineLevel="1" x14ac:dyDescent="0.25">
      <c r="B135" s="171" t="s">
        <v>423</v>
      </c>
      <c r="C135" s="171"/>
      <c r="D135" s="171"/>
      <c r="E135" s="171"/>
      <c r="F135" s="171"/>
      <c r="G135" s="171"/>
      <c r="H135" s="171"/>
      <c r="I135" s="171"/>
      <c r="J135" s="171"/>
    </row>
    <row r="136" spans="2:10" hidden="1" outlineLevel="1" x14ac:dyDescent="0.25">
      <c r="B136" s="171"/>
      <c r="C136" s="171"/>
      <c r="D136" s="171"/>
      <c r="E136" s="171"/>
      <c r="F136" s="171"/>
      <c r="G136" s="171"/>
      <c r="H136" s="171"/>
      <c r="I136" s="171"/>
      <c r="J136" s="171"/>
    </row>
    <row r="137" spans="2:10" hidden="1" outlineLevel="1" x14ac:dyDescent="0.25">
      <c r="B137" s="171"/>
      <c r="C137" s="171"/>
      <c r="D137" s="171"/>
      <c r="E137" s="171"/>
      <c r="F137" s="171"/>
      <c r="G137" s="171"/>
      <c r="H137" s="171"/>
      <c r="I137" s="171"/>
      <c r="J137" s="171"/>
    </row>
    <row r="138" spans="2:10" hidden="1" outlineLevel="1" x14ac:dyDescent="0.25">
      <c r="B138" s="171"/>
      <c r="C138" s="171"/>
      <c r="D138" s="171"/>
      <c r="E138" s="171"/>
      <c r="F138" s="171"/>
      <c r="G138" s="171"/>
      <c r="H138" s="171"/>
      <c r="I138" s="171"/>
      <c r="J138" s="171"/>
    </row>
    <row r="139" spans="2:10" hidden="1" outlineLevel="1" x14ac:dyDescent="0.25">
      <c r="B139" s="171"/>
      <c r="C139" s="171"/>
      <c r="D139" s="171"/>
      <c r="E139" s="171"/>
      <c r="F139" s="171"/>
      <c r="G139" s="171"/>
      <c r="H139" s="171"/>
      <c r="I139" s="171"/>
      <c r="J139" s="171"/>
    </row>
    <row r="140" spans="2:10" hidden="1" outlineLevel="1" x14ac:dyDescent="0.25">
      <c r="B140" s="171"/>
      <c r="C140" s="171"/>
      <c r="D140" s="171"/>
      <c r="E140" s="171"/>
      <c r="F140" s="171"/>
      <c r="G140" s="171"/>
      <c r="H140" s="171"/>
      <c r="I140" s="171"/>
      <c r="J140" s="171"/>
    </row>
    <row r="141" spans="2:10" hidden="1" outlineLevel="1" x14ac:dyDescent="0.25">
      <c r="B141" s="171"/>
      <c r="C141" s="171"/>
      <c r="D141" s="171"/>
      <c r="E141" s="171"/>
      <c r="F141" s="171"/>
      <c r="G141" s="171"/>
      <c r="H141" s="171"/>
      <c r="I141" s="171"/>
      <c r="J141" s="171"/>
    </row>
    <row r="142" spans="2:10" hidden="1" outlineLevel="1" x14ac:dyDescent="0.25">
      <c r="B142" s="171"/>
      <c r="C142" s="171"/>
      <c r="D142" s="171"/>
      <c r="E142" s="171"/>
      <c r="F142" s="171"/>
      <c r="G142" s="171"/>
      <c r="H142" s="171"/>
      <c r="I142" s="171"/>
      <c r="J142" s="171"/>
    </row>
    <row r="143" spans="2:10" hidden="1" outlineLevel="1" x14ac:dyDescent="0.25">
      <c r="B143" s="171"/>
      <c r="C143" s="171"/>
      <c r="D143" s="171"/>
      <c r="E143" s="171"/>
      <c r="F143" s="171"/>
      <c r="G143" s="171"/>
      <c r="H143" s="171"/>
      <c r="I143" s="171"/>
      <c r="J143" s="171"/>
    </row>
    <row r="144" spans="2:10" hidden="1" outlineLevel="1" x14ac:dyDescent="0.25">
      <c r="B144" s="171"/>
      <c r="C144" s="171"/>
      <c r="D144" s="171"/>
      <c r="E144" s="171"/>
      <c r="F144" s="171"/>
      <c r="G144" s="171"/>
      <c r="H144" s="171"/>
      <c r="I144" s="171"/>
      <c r="J144" s="171"/>
    </row>
    <row r="145" spans="2:5" hidden="1" outlineLevel="1" x14ac:dyDescent="0.25"/>
    <row r="146" spans="2:5" hidden="1" outlineLevel="1" x14ac:dyDescent="0.25"/>
    <row r="147" spans="2:5" hidden="1" outlineLevel="1" x14ac:dyDescent="0.25">
      <c r="B147" s="52" t="s">
        <v>417</v>
      </c>
    </row>
    <row r="148" spans="2:5" ht="25.5" hidden="1" outlineLevel="1" x14ac:dyDescent="0.25">
      <c r="B148" s="54" t="s">
        <v>424</v>
      </c>
      <c r="C148" s="47">
        <v>2021</v>
      </c>
      <c r="D148" s="47">
        <v>2020</v>
      </c>
      <c r="E148" s="47">
        <v>2019</v>
      </c>
    </row>
    <row r="149" spans="2:5" hidden="1" outlineLevel="1" x14ac:dyDescent="0.25">
      <c r="B149" s="48" t="s">
        <v>425</v>
      </c>
      <c r="C149" s="49">
        <v>190133.4</v>
      </c>
      <c r="D149" s="49">
        <v>99911.47</v>
      </c>
      <c r="E149" s="49">
        <v>381906.87</v>
      </c>
    </row>
    <row r="150" spans="2:5" hidden="1" outlineLevel="1" x14ac:dyDescent="0.25">
      <c r="B150" s="48" t="s">
        <v>426</v>
      </c>
      <c r="C150" s="49">
        <v>1084628.6100000001</v>
      </c>
      <c r="D150" s="49">
        <v>1512448.32</v>
      </c>
      <c r="E150" s="49">
        <v>1529036.37</v>
      </c>
    </row>
    <row r="151" spans="2:5" hidden="1" outlineLevel="1" x14ac:dyDescent="0.25">
      <c r="B151" s="55" t="s">
        <v>393</v>
      </c>
      <c r="C151" s="56">
        <f>SUM(C149:C150)</f>
        <v>1274762.01</v>
      </c>
      <c r="D151" s="56">
        <f t="shared" ref="D151:E151" si="4">SUM(D149:D150)</f>
        <v>1612359.79</v>
      </c>
      <c r="E151" s="56">
        <f t="shared" si="4"/>
        <v>1910943.2400000002</v>
      </c>
    </row>
    <row r="152" spans="2:5" hidden="1" outlineLevel="1" x14ac:dyDescent="0.25"/>
    <row r="153" spans="2:5" hidden="1" outlineLevel="1" x14ac:dyDescent="0.25"/>
    <row r="154" spans="2:5" hidden="1" outlineLevel="1" x14ac:dyDescent="0.25">
      <c r="B154" s="52" t="s">
        <v>431</v>
      </c>
    </row>
    <row r="155" spans="2:5" ht="25.5" hidden="1" outlineLevel="1" x14ac:dyDescent="0.25">
      <c r="B155" s="54" t="s">
        <v>434</v>
      </c>
      <c r="C155" s="47">
        <v>2021</v>
      </c>
      <c r="D155" s="47">
        <v>2020</v>
      </c>
      <c r="E155" s="47">
        <v>2019</v>
      </c>
    </row>
    <row r="156" spans="2:5" hidden="1" outlineLevel="1" x14ac:dyDescent="0.25">
      <c r="B156" s="48" t="s">
        <v>432</v>
      </c>
      <c r="C156" s="49">
        <v>288823.78999999998</v>
      </c>
      <c r="D156" s="49">
        <v>388035.73</v>
      </c>
      <c r="E156" s="49">
        <v>495768.67</v>
      </c>
    </row>
    <row r="157" spans="2:5" hidden="1" outlineLevel="1" x14ac:dyDescent="0.25">
      <c r="B157" s="48" t="s">
        <v>433</v>
      </c>
      <c r="C157" s="49">
        <v>4</v>
      </c>
      <c r="D157" s="49">
        <v>1.07</v>
      </c>
      <c r="E157" s="49">
        <v>5.56</v>
      </c>
    </row>
    <row r="158" spans="2:5" hidden="1" outlineLevel="1" x14ac:dyDescent="0.25">
      <c r="B158" s="55" t="s">
        <v>393</v>
      </c>
      <c r="C158" s="56">
        <f>SUM(C156:C157)</f>
        <v>288827.78999999998</v>
      </c>
      <c r="D158" s="56">
        <f t="shared" ref="D158" si="5">SUM(D156:D157)</f>
        <v>388036.8</v>
      </c>
      <c r="E158" s="56">
        <f t="shared" ref="E158" si="6">SUM(E156:E157)</f>
        <v>495774.23</v>
      </c>
    </row>
    <row r="159" spans="2:5" hidden="1" outlineLevel="1" x14ac:dyDescent="0.25"/>
    <row r="160" spans="2:5" hidden="1" outlineLevel="1" x14ac:dyDescent="0.25"/>
    <row r="161" spans="2:5" hidden="1" outlineLevel="1" x14ac:dyDescent="0.25">
      <c r="B161" s="52" t="s">
        <v>430</v>
      </c>
    </row>
    <row r="162" spans="2:5" hidden="1" outlineLevel="1" x14ac:dyDescent="0.25">
      <c r="B162" s="54" t="s">
        <v>427</v>
      </c>
      <c r="C162" s="47">
        <v>2021</v>
      </c>
      <c r="D162" s="47">
        <v>2020</v>
      </c>
      <c r="E162" s="47">
        <v>2019</v>
      </c>
    </row>
    <row r="163" spans="2:5" hidden="1" outlineLevel="1" x14ac:dyDescent="0.25">
      <c r="B163" s="48" t="s">
        <v>428</v>
      </c>
      <c r="C163" s="49">
        <v>794.21</v>
      </c>
      <c r="D163" s="49">
        <v>868.31</v>
      </c>
      <c r="E163" s="49">
        <v>1099.72</v>
      </c>
    </row>
    <row r="164" spans="2:5" ht="25.5" hidden="1" outlineLevel="1" x14ac:dyDescent="0.25">
      <c r="B164" s="48" t="s">
        <v>429</v>
      </c>
      <c r="C164" s="62">
        <v>5.5153472222222222</v>
      </c>
      <c r="D164" s="62">
        <v>5.7125657894736834</v>
      </c>
      <c r="E164" s="62">
        <v>5.9930245231607628</v>
      </c>
    </row>
    <row r="165" spans="2:5" s="34" customFormat="1" ht="15" hidden="1" outlineLevel="1" x14ac:dyDescent="0.25"/>
    <row r="166" spans="2:5" s="34" customFormat="1" ht="15" collapsed="1" x14ac:dyDescent="0.25"/>
    <row r="192" spans="2:6" x14ac:dyDescent="0.25">
      <c r="B192" s="63"/>
      <c r="C192" s="63"/>
      <c r="D192" s="63"/>
      <c r="E192" s="63"/>
      <c r="F192" s="63"/>
    </row>
    <row r="193" spans="2:6" x14ac:dyDescent="0.25">
      <c r="B193" s="63"/>
      <c r="C193" s="64">
        <v>2019</v>
      </c>
      <c r="D193" s="64">
        <v>2020</v>
      </c>
      <c r="E193" s="64">
        <v>2021</v>
      </c>
      <c r="F193" s="63"/>
    </row>
    <row r="194" spans="2:6" ht="14.25" x14ac:dyDescent="0.25">
      <c r="B194" s="65" t="s">
        <v>411</v>
      </c>
      <c r="C194" s="64"/>
      <c r="D194" s="64"/>
      <c r="E194" s="64"/>
      <c r="F194" s="63"/>
    </row>
    <row r="195" spans="2:6" x14ac:dyDescent="0.25">
      <c r="B195" s="66" t="s">
        <v>408</v>
      </c>
      <c r="C195" s="67">
        <v>117.56735999999999</v>
      </c>
      <c r="D195" s="67">
        <v>95.271060000000006</v>
      </c>
      <c r="E195" s="67">
        <v>75.382360000000006</v>
      </c>
      <c r="F195" s="63"/>
    </row>
    <row r="196" spans="2:6" x14ac:dyDescent="0.25">
      <c r="B196" s="66" t="s">
        <v>409</v>
      </c>
      <c r="C196" s="67">
        <f>22.779/1000</f>
        <v>2.2779000000000001E-2</v>
      </c>
      <c r="D196" s="67">
        <f>15.72/1000</f>
        <v>1.5720000000000001E-2</v>
      </c>
      <c r="E196" s="67">
        <f>27.62/1000</f>
        <v>2.7620000000000002E-2</v>
      </c>
      <c r="F196" s="63"/>
    </row>
    <row r="197" spans="2:6" x14ac:dyDescent="0.25">
      <c r="B197" s="66" t="s">
        <v>410</v>
      </c>
      <c r="C197" s="67">
        <v>40.094107000000001</v>
      </c>
      <c r="D197" s="67">
        <v>29.186140000000002</v>
      </c>
      <c r="E197" s="67">
        <v>25.054169999999999</v>
      </c>
      <c r="F197" s="63"/>
    </row>
    <row r="198" spans="2:6" x14ac:dyDescent="0.25">
      <c r="B198" s="63"/>
      <c r="C198" s="63"/>
      <c r="D198" s="63"/>
      <c r="E198" s="63"/>
      <c r="F198" s="63"/>
    </row>
    <row r="199" spans="2:6" x14ac:dyDescent="0.25">
      <c r="B199" s="65" t="s">
        <v>386</v>
      </c>
      <c r="C199" s="64"/>
      <c r="D199" s="64"/>
      <c r="E199" s="64"/>
      <c r="F199" s="63"/>
    </row>
    <row r="200" spans="2:6" ht="14.25" x14ac:dyDescent="0.25">
      <c r="B200" s="66" t="s">
        <v>413</v>
      </c>
      <c r="C200" s="68">
        <v>16.3</v>
      </c>
      <c r="D200" s="69">
        <v>15.2</v>
      </c>
      <c r="E200" s="68">
        <v>17.600000000000001</v>
      </c>
      <c r="F200" s="63"/>
    </row>
    <row r="201" spans="2:6" x14ac:dyDescent="0.25">
      <c r="B201" s="63"/>
      <c r="C201" s="63"/>
      <c r="D201" s="63"/>
      <c r="E201" s="63"/>
      <c r="F201" s="63"/>
    </row>
    <row r="202" spans="2:6" ht="27" x14ac:dyDescent="0.25">
      <c r="B202" s="65" t="s">
        <v>403</v>
      </c>
      <c r="C202" s="64"/>
      <c r="D202" s="64"/>
      <c r="E202" s="64"/>
      <c r="F202" s="63"/>
    </row>
    <row r="203" spans="2:6" x14ac:dyDescent="0.25">
      <c r="B203" s="66" t="s">
        <v>390</v>
      </c>
      <c r="C203" s="67">
        <v>18.558209999999999</v>
      </c>
      <c r="D203" s="67">
        <v>24.787420000000001</v>
      </c>
      <c r="E203" s="67">
        <v>12.451599999999999</v>
      </c>
      <c r="F203" s="63"/>
    </row>
    <row r="204" spans="2:6" x14ac:dyDescent="0.25">
      <c r="B204" s="66" t="s">
        <v>391</v>
      </c>
      <c r="C204" s="67">
        <v>95.880330000000001</v>
      </c>
      <c r="D204" s="67">
        <v>67.600269999999995</v>
      </c>
      <c r="E204" s="67">
        <v>62.678829999999998</v>
      </c>
      <c r="F204" s="63"/>
    </row>
    <row r="205" spans="2:6" x14ac:dyDescent="0.25">
      <c r="B205" s="66" t="s">
        <v>392</v>
      </c>
      <c r="C205" s="67">
        <v>3.1288200000000002</v>
      </c>
      <c r="D205" s="67">
        <v>2.8833700000000002</v>
      </c>
      <c r="E205" s="67">
        <v>0.25192999999999999</v>
      </c>
      <c r="F205" s="63"/>
    </row>
    <row r="206" spans="2:6" x14ac:dyDescent="0.25">
      <c r="B206" s="63"/>
      <c r="C206" s="63"/>
      <c r="D206" s="63"/>
      <c r="E206" s="63"/>
      <c r="F206" s="63"/>
    </row>
    <row r="207" spans="2:6" ht="25.5" x14ac:dyDescent="0.25">
      <c r="B207" s="65" t="s">
        <v>424</v>
      </c>
      <c r="C207" s="64"/>
      <c r="D207" s="64"/>
      <c r="E207" s="64"/>
      <c r="F207" s="63"/>
    </row>
    <row r="208" spans="2:6" x14ac:dyDescent="0.25">
      <c r="B208" s="66" t="s">
        <v>425</v>
      </c>
      <c r="C208" s="67">
        <v>381.90687000000003</v>
      </c>
      <c r="D208" s="67">
        <v>99.911469999999994</v>
      </c>
      <c r="E208" s="67">
        <v>190.13339999999999</v>
      </c>
      <c r="F208" s="63"/>
    </row>
    <row r="209" spans="2:6" x14ac:dyDescent="0.25">
      <c r="B209" s="66" t="s">
        <v>426</v>
      </c>
      <c r="C209" s="67">
        <v>1529.03637</v>
      </c>
      <c r="D209" s="67">
        <v>1512.44832</v>
      </c>
      <c r="E209" s="67">
        <v>1084.62861</v>
      </c>
      <c r="F209" s="63"/>
    </row>
    <row r="210" spans="2:6" ht="25.5" x14ac:dyDescent="0.25">
      <c r="B210" s="66" t="s">
        <v>435</v>
      </c>
      <c r="C210" s="67">
        <v>288.82778999999999</v>
      </c>
      <c r="D210" s="67">
        <v>388.03680000000003</v>
      </c>
      <c r="E210" s="67">
        <v>495.77422999999999</v>
      </c>
      <c r="F210" s="63"/>
    </row>
    <row r="211" spans="2:6" x14ac:dyDescent="0.25">
      <c r="B211" s="63"/>
      <c r="C211" s="63"/>
      <c r="D211" s="63"/>
      <c r="E211" s="63"/>
      <c r="F211" s="63"/>
    </row>
    <row r="212" spans="2:6" x14ac:dyDescent="0.25">
      <c r="B212" s="63"/>
      <c r="C212" s="63"/>
      <c r="D212" s="63"/>
      <c r="E212" s="63"/>
      <c r="F212" s="63"/>
    </row>
    <row r="213" spans="2:6" x14ac:dyDescent="0.25">
      <c r="B213" s="63"/>
      <c r="C213" s="63"/>
      <c r="D213" s="63"/>
      <c r="E213" s="63"/>
      <c r="F213" s="63"/>
    </row>
    <row r="214" spans="2:6" x14ac:dyDescent="0.25">
      <c r="B214" s="63"/>
      <c r="C214" s="63"/>
      <c r="D214" s="63"/>
      <c r="E214" s="63"/>
      <c r="F214" s="63"/>
    </row>
    <row r="215" spans="2:6" x14ac:dyDescent="0.25">
      <c r="B215" s="63"/>
      <c r="C215" s="63"/>
      <c r="D215" s="63"/>
      <c r="E215" s="63"/>
      <c r="F215" s="63"/>
    </row>
  </sheetData>
  <sheetProtection algorithmName="SHA-512" hashValue="Y/U0aeAvR/Jww/tRGyffe0WvE98O0X59IJf/fsNL+IvXQ0gZIwEf+Prt7618ttlzxwiDqjhO1oFkW03VIIoS4A==" saltValue="eoTzGH610xg0WHyytFCqqg==" spinCount="100000" sheet="1" formatCells="0" formatColumns="0" formatRows="0" insertColumns="0" insertRows="0" insertHyperlinks="0" deleteColumns="0" deleteRows="0" sort="0" autoFilter="0" pivotTables="0"/>
  <mergeCells count="17">
    <mergeCell ref="B72:J77"/>
    <mergeCell ref="B6:J6"/>
    <mergeCell ref="B10:J10"/>
    <mergeCell ref="B111:J111"/>
    <mergeCell ref="B132:J132"/>
    <mergeCell ref="B135:J144"/>
    <mergeCell ref="B80:J80"/>
    <mergeCell ref="B83:E87"/>
    <mergeCell ref="B89:E96"/>
    <mergeCell ref="B15:J23"/>
    <mergeCell ref="B26:J26"/>
    <mergeCell ref="B30:J39"/>
    <mergeCell ref="B40:I40"/>
    <mergeCell ref="B43:J43"/>
    <mergeCell ref="B48:J64"/>
    <mergeCell ref="B65:I65"/>
    <mergeCell ref="B68:J68"/>
  </mergeCells>
  <hyperlinks>
    <hyperlink ref="B83:E87" r:id="rId1" display="A Enauta elabora anualmente desde 2015 seu inventário de GEE de acordo com a metodologia do Programa Brasileiro GHG Protocol (PBGHGP) e submetido a verificação independente. O inventário abrange os gases CO2, CH4, N2O e HFCs. Para mais detalhes sobre a elaboração do inventário, acesse o Registro Público de Emissões em http://www.registropublicodeemissoes.com.br/participantes/2340." xr:uid="{8BABD1ED-D7EE-4708-BFAA-62569CCC4BEC}"/>
    <hyperlink ref="B40:I40" r:id="rId2" display="Para saber mais sobre os papéis e responsabilidades do Conselho de Administração na gestão das mudanças climáticas, consulte o questionário CDP – seção C1. Governança." xr:uid="{826817C0-6F96-4C19-A468-4DD15A8C0FAB}"/>
    <hyperlink ref="B65:I65" r:id="rId3" display="Para saber mais sobre os papéis e responsabilidades do Conselho de Administração na gestão das mudanças climáticas, consulte o questionário CDP – seção C1. Governança." xr:uid="{20505677-78B8-4CDA-A3CA-14B86D0EACE9}"/>
  </hyperlinks>
  <pageMargins left="0.511811024" right="0.511811024" top="0.78740157499999996" bottom="0.78740157499999996" header="0.31496062000000002" footer="0.31496062000000002"/>
  <pageSetup paperSize="9" orientation="portrait" r:id="rId4"/>
  <ignoredErrors>
    <ignoredError sqref="C118:E118 C104:E104 C151 C158:E158" formulaRange="1"/>
  </ignoredError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2AD4-9EB1-46C1-81C0-1F2D7EA3CB5E}">
  <dimension ref="B1:L206"/>
  <sheetViews>
    <sheetView showGridLines="0" showRowColHeaders="0" zoomScaleNormal="100" workbookViewId="0">
      <selection activeCell="B4" sqref="B4"/>
    </sheetView>
  </sheetViews>
  <sheetFormatPr defaultColWidth="9.140625" defaultRowHeight="12.75" outlineLevelRow="1" x14ac:dyDescent="0.25"/>
  <cols>
    <col min="1" max="1" width="2.85546875" style="37" customWidth="1"/>
    <col min="2" max="2" width="42.85546875" style="37" customWidth="1"/>
    <col min="3" max="5" width="12.85546875" style="37" customWidth="1"/>
    <col min="6" max="6" width="3.85546875" style="37" customWidth="1"/>
    <col min="7" max="7" width="38.5703125" style="37" customWidth="1"/>
    <col min="8" max="10" width="14.28515625" style="37" customWidth="1"/>
    <col min="11" max="11" width="9.140625" style="37"/>
    <col min="12" max="12" width="12.85546875" style="72" customWidth="1"/>
    <col min="13" max="16384" width="9.140625" style="37"/>
  </cols>
  <sheetData>
    <row r="1" spans="2:12" s="34" customFormat="1" ht="15" x14ac:dyDescent="0.25">
      <c r="B1" s="33"/>
      <c r="C1" s="33"/>
      <c r="D1" s="33"/>
      <c r="E1" s="33"/>
      <c r="F1" s="33"/>
      <c r="G1" s="33"/>
      <c r="H1" s="33"/>
      <c r="I1" s="33"/>
      <c r="J1" s="33"/>
      <c r="L1" s="70"/>
    </row>
    <row r="2" spans="2:12" s="34" customFormat="1" ht="15" x14ac:dyDescent="0.25">
      <c r="B2" s="33"/>
      <c r="C2" s="33"/>
      <c r="D2" s="33"/>
      <c r="E2" s="33"/>
      <c r="F2" s="33"/>
      <c r="G2" s="33"/>
      <c r="H2" s="33"/>
      <c r="I2" s="33"/>
      <c r="J2" s="33"/>
      <c r="L2" s="70"/>
    </row>
    <row r="3" spans="2:12" s="34" customFormat="1" ht="15" x14ac:dyDescent="0.25">
      <c r="B3" s="33"/>
      <c r="C3" s="33"/>
      <c r="D3" s="33"/>
      <c r="E3" s="33"/>
      <c r="F3" s="33"/>
      <c r="G3" s="33"/>
      <c r="H3" s="33"/>
      <c r="I3" s="33"/>
      <c r="J3" s="33"/>
      <c r="L3" s="70"/>
    </row>
    <row r="6" spans="2:12" s="44" customFormat="1" ht="18.75" x14ac:dyDescent="0.25">
      <c r="B6" s="169" t="s">
        <v>920</v>
      </c>
      <c r="C6" s="169"/>
      <c r="D6" s="169"/>
      <c r="E6" s="169"/>
      <c r="F6" s="169"/>
      <c r="G6" s="169"/>
      <c r="H6" s="169"/>
      <c r="I6" s="169"/>
      <c r="J6" s="169"/>
      <c r="L6" s="71"/>
    </row>
    <row r="10" spans="2:12" s="34" customFormat="1" ht="15" x14ac:dyDescent="0.25">
      <c r="B10" s="167" t="s">
        <v>385</v>
      </c>
      <c r="C10" s="168"/>
      <c r="D10" s="168"/>
      <c r="E10" s="168"/>
      <c r="F10" s="168"/>
      <c r="G10" s="168"/>
      <c r="H10" s="168"/>
      <c r="I10" s="168"/>
      <c r="J10" s="168"/>
      <c r="L10" s="70"/>
    </row>
    <row r="11" spans="2:12" s="34" customFormat="1" ht="15" hidden="1" outlineLevel="1" x14ac:dyDescent="0.25">
      <c r="L11" s="70"/>
    </row>
    <row r="12" spans="2:12" hidden="1" outlineLevel="1" x14ac:dyDescent="0.25">
      <c r="B12" s="46" t="s">
        <v>794</v>
      </c>
    </row>
    <row r="13" spans="2:12" hidden="1" outlineLevel="1" x14ac:dyDescent="0.25">
      <c r="B13" s="46" t="s">
        <v>816</v>
      </c>
    </row>
    <row r="14" spans="2:12" hidden="1" outlineLevel="1" x14ac:dyDescent="0.25">
      <c r="B14" s="171" t="s">
        <v>792</v>
      </c>
      <c r="C14" s="171"/>
      <c r="D14" s="171"/>
      <c r="E14" s="171"/>
      <c r="F14" s="171"/>
      <c r="G14" s="171"/>
      <c r="H14" s="171"/>
      <c r="I14" s="171"/>
      <c r="J14" s="171"/>
    </row>
    <row r="15" spans="2:12" hidden="1" outlineLevel="1" x14ac:dyDescent="0.25">
      <c r="B15" s="171"/>
      <c r="C15" s="171"/>
      <c r="D15" s="171"/>
      <c r="E15" s="171"/>
      <c r="F15" s="171"/>
      <c r="G15" s="171"/>
      <c r="H15" s="171"/>
      <c r="I15" s="171"/>
      <c r="J15" s="171"/>
    </row>
    <row r="16" spans="2:12" hidden="1" outlineLevel="1" x14ac:dyDescent="0.25">
      <c r="B16" s="171"/>
      <c r="C16" s="171"/>
      <c r="D16" s="171"/>
      <c r="E16" s="171"/>
      <c r="F16" s="171"/>
      <c r="G16" s="171"/>
      <c r="H16" s="171"/>
      <c r="I16" s="171"/>
      <c r="J16" s="171"/>
    </row>
    <row r="17" spans="2:12" hidden="1" outlineLevel="1" x14ac:dyDescent="0.25">
      <c r="B17" s="171"/>
      <c r="C17" s="171"/>
      <c r="D17" s="171"/>
      <c r="E17" s="171"/>
      <c r="F17" s="171"/>
      <c r="G17" s="171"/>
      <c r="H17" s="171"/>
      <c r="I17" s="171"/>
      <c r="J17" s="171"/>
    </row>
    <row r="18" spans="2:12" hidden="1" outlineLevel="1" x14ac:dyDescent="0.25">
      <c r="B18" s="171"/>
      <c r="C18" s="171"/>
      <c r="D18" s="171"/>
      <c r="E18" s="171"/>
      <c r="F18" s="171"/>
      <c r="G18" s="171"/>
      <c r="H18" s="171"/>
      <c r="I18" s="171"/>
      <c r="J18" s="171"/>
    </row>
    <row r="19" spans="2:12" hidden="1" outlineLevel="1" x14ac:dyDescent="0.25">
      <c r="B19" s="171"/>
      <c r="C19" s="171"/>
      <c r="D19" s="171"/>
      <c r="E19" s="171"/>
      <c r="F19" s="171"/>
      <c r="G19" s="171"/>
      <c r="H19" s="171"/>
      <c r="I19" s="171"/>
      <c r="J19" s="171"/>
    </row>
    <row r="20" spans="2:12" hidden="1" outlineLevel="1" x14ac:dyDescent="0.25">
      <c r="B20" s="171"/>
      <c r="C20" s="171"/>
      <c r="D20" s="171"/>
      <c r="E20" s="171"/>
      <c r="F20" s="171"/>
      <c r="G20" s="171"/>
      <c r="H20" s="171"/>
      <c r="I20" s="171"/>
      <c r="J20" s="171"/>
    </row>
    <row r="21" spans="2:12" hidden="1" outlineLevel="1" x14ac:dyDescent="0.25">
      <c r="B21" s="171"/>
      <c r="C21" s="171"/>
      <c r="D21" s="171"/>
      <c r="E21" s="171"/>
      <c r="F21" s="171"/>
      <c r="G21" s="171"/>
      <c r="H21" s="171"/>
      <c r="I21" s="171"/>
      <c r="J21" s="171"/>
    </row>
    <row r="22" spans="2:12" hidden="1" outlineLevel="1" x14ac:dyDescent="0.25">
      <c r="B22" s="171"/>
      <c r="C22" s="171"/>
      <c r="D22" s="171"/>
      <c r="E22" s="171"/>
      <c r="F22" s="171"/>
      <c r="G22" s="171"/>
      <c r="H22" s="171"/>
      <c r="I22" s="171"/>
      <c r="J22" s="171"/>
    </row>
    <row r="23" spans="2:12" hidden="1" outlineLevel="1" x14ac:dyDescent="0.25">
      <c r="B23" s="171"/>
      <c r="C23" s="171"/>
      <c r="D23" s="171"/>
      <c r="E23" s="171"/>
      <c r="F23" s="171"/>
      <c r="G23" s="171"/>
      <c r="H23" s="171"/>
      <c r="I23" s="171"/>
      <c r="J23" s="171"/>
    </row>
    <row r="24" spans="2:12" hidden="1" outlineLevel="1" x14ac:dyDescent="0.25">
      <c r="B24" s="171"/>
      <c r="C24" s="171"/>
      <c r="D24" s="171"/>
      <c r="E24" s="171"/>
      <c r="F24" s="171"/>
      <c r="G24" s="171"/>
      <c r="H24" s="171"/>
      <c r="I24" s="171"/>
      <c r="J24" s="171"/>
    </row>
    <row r="25" spans="2:12" hidden="1" outlineLevel="1" x14ac:dyDescent="0.25">
      <c r="B25" s="173" t="s">
        <v>781</v>
      </c>
      <c r="C25" s="173"/>
      <c r="D25" s="173"/>
    </row>
    <row r="26" spans="2:12" hidden="1" outlineLevel="1" x14ac:dyDescent="0.25"/>
    <row r="27" spans="2:12" s="34" customFormat="1" ht="15" collapsed="1" x14ac:dyDescent="0.25">
      <c r="L27" s="70"/>
    </row>
    <row r="28" spans="2:12" s="34" customFormat="1" ht="15" x14ac:dyDescent="0.25">
      <c r="B28" s="167" t="s">
        <v>522</v>
      </c>
      <c r="C28" s="168"/>
      <c r="D28" s="168"/>
      <c r="E28" s="168"/>
      <c r="F28" s="168"/>
      <c r="G28" s="168"/>
      <c r="H28" s="168"/>
      <c r="I28" s="168"/>
      <c r="J28" s="168"/>
      <c r="L28" s="70"/>
    </row>
    <row r="29" spans="2:12" s="34" customFormat="1" ht="15" hidden="1" outlineLevel="1" x14ac:dyDescent="0.25">
      <c r="L29" s="70"/>
    </row>
    <row r="30" spans="2:12" hidden="1" outlineLevel="1" x14ac:dyDescent="0.25">
      <c r="B30" s="46" t="s">
        <v>793</v>
      </c>
    </row>
    <row r="31" spans="2:12" hidden="1" outlineLevel="1" x14ac:dyDescent="0.25">
      <c r="B31" s="191" t="s">
        <v>796</v>
      </c>
      <c r="C31" s="191"/>
      <c r="D31" s="191"/>
      <c r="E31" s="191"/>
      <c r="F31" s="191"/>
      <c r="G31" s="191"/>
      <c r="H31" s="191"/>
      <c r="I31" s="191"/>
      <c r="J31" s="191"/>
    </row>
    <row r="32" spans="2:12" hidden="1" outlineLevel="1" x14ac:dyDescent="0.25">
      <c r="B32" s="191"/>
      <c r="C32" s="191"/>
      <c r="D32" s="191"/>
      <c r="E32" s="191"/>
      <c r="F32" s="191"/>
      <c r="G32" s="191"/>
      <c r="H32" s="191"/>
      <c r="I32" s="191"/>
      <c r="J32" s="191"/>
    </row>
    <row r="33" spans="2:12" hidden="1" outlineLevel="1" x14ac:dyDescent="0.25">
      <c r="B33" s="191"/>
      <c r="C33" s="191"/>
      <c r="D33" s="191"/>
      <c r="E33" s="191"/>
      <c r="F33" s="191"/>
      <c r="G33" s="191"/>
      <c r="H33" s="191"/>
      <c r="I33" s="191"/>
      <c r="J33" s="191"/>
    </row>
    <row r="34" spans="2:12" hidden="1" outlineLevel="1" x14ac:dyDescent="0.25">
      <c r="B34" s="191"/>
      <c r="C34" s="191"/>
      <c r="D34" s="191"/>
      <c r="E34" s="191"/>
      <c r="F34" s="191"/>
      <c r="G34" s="191"/>
      <c r="H34" s="191"/>
      <c r="I34" s="191"/>
      <c r="J34" s="191"/>
    </row>
    <row r="35" spans="2:12" hidden="1" outlineLevel="1" x14ac:dyDescent="0.25">
      <c r="B35" s="191"/>
      <c r="C35" s="191"/>
      <c r="D35" s="191"/>
      <c r="E35" s="191"/>
      <c r="F35" s="191"/>
      <c r="G35" s="191"/>
      <c r="H35" s="191"/>
      <c r="I35" s="191"/>
      <c r="J35" s="191"/>
    </row>
    <row r="36" spans="2:12" hidden="1" outlineLevel="1" x14ac:dyDescent="0.25">
      <c r="B36" s="191"/>
      <c r="C36" s="191"/>
      <c r="D36" s="191"/>
      <c r="E36" s="191"/>
      <c r="F36" s="191"/>
      <c r="G36" s="191"/>
      <c r="H36" s="191"/>
      <c r="I36" s="191"/>
      <c r="J36" s="191"/>
    </row>
    <row r="37" spans="2:12" hidden="1" outlineLevel="1" x14ac:dyDescent="0.25"/>
    <row r="38" spans="2:12" hidden="1" outlineLevel="1" x14ac:dyDescent="0.25"/>
    <row r="39" spans="2:12" ht="25.5" hidden="1" outlineLevel="1" x14ac:dyDescent="0.25">
      <c r="B39" s="52" t="s">
        <v>556</v>
      </c>
    </row>
    <row r="40" spans="2:12" ht="14.25" hidden="1" outlineLevel="1" x14ac:dyDescent="0.25">
      <c r="B40" s="54" t="s">
        <v>529</v>
      </c>
      <c r="C40" s="47">
        <v>2021</v>
      </c>
      <c r="D40" s="47">
        <v>2020</v>
      </c>
      <c r="E40" s="47">
        <v>2019</v>
      </c>
    </row>
    <row r="41" spans="2:12" ht="14.25" hidden="1" outlineLevel="1" x14ac:dyDescent="0.25">
      <c r="B41" s="48" t="s">
        <v>530</v>
      </c>
      <c r="C41" s="49">
        <v>5.9269999999999996</v>
      </c>
      <c r="D41" s="49">
        <v>7.4809999999999999</v>
      </c>
      <c r="E41" s="73" t="s">
        <v>523</v>
      </c>
    </row>
    <row r="42" spans="2:12" ht="14.25" hidden="1" outlineLevel="1" x14ac:dyDescent="0.25">
      <c r="B42" s="48" t="s">
        <v>532</v>
      </c>
      <c r="C42" s="49">
        <v>12.821999999999999</v>
      </c>
      <c r="D42" s="49">
        <v>16.016999999999999</v>
      </c>
      <c r="E42" s="73" t="s">
        <v>523</v>
      </c>
    </row>
    <row r="43" spans="2:12" ht="14.25" hidden="1" outlineLevel="1" x14ac:dyDescent="0.25">
      <c r="B43" s="48" t="s">
        <v>533</v>
      </c>
      <c r="C43" s="49">
        <v>125.42612</v>
      </c>
      <c r="D43" s="49">
        <v>31.27861</v>
      </c>
      <c r="E43" s="73" t="s">
        <v>523</v>
      </c>
    </row>
    <row r="44" spans="2:12" hidden="1" outlineLevel="1" x14ac:dyDescent="0.25">
      <c r="B44" s="55" t="s">
        <v>393</v>
      </c>
      <c r="C44" s="56">
        <f>SUM(C41:C43)</f>
        <v>144.17511999999999</v>
      </c>
      <c r="D44" s="56">
        <f t="shared" ref="D44" si="0">SUM(D41:D43)</f>
        <v>54.776609999999998</v>
      </c>
      <c r="E44" s="74" t="s">
        <v>523</v>
      </c>
      <c r="L44" s="75"/>
    </row>
    <row r="45" spans="2:12" hidden="1" outlineLevel="1" x14ac:dyDescent="0.25">
      <c r="B45" s="182" t="s">
        <v>531</v>
      </c>
      <c r="C45" s="183"/>
      <c r="D45" s="183"/>
      <c r="E45" s="184"/>
      <c r="L45" s="75"/>
    </row>
    <row r="46" spans="2:12" hidden="1" outlineLevel="1" x14ac:dyDescent="0.25">
      <c r="B46" s="185"/>
      <c r="C46" s="186"/>
      <c r="D46" s="186"/>
      <c r="E46" s="187"/>
    </row>
    <row r="47" spans="2:12" hidden="1" outlineLevel="1" x14ac:dyDescent="0.25">
      <c r="B47" s="185"/>
      <c r="C47" s="186"/>
      <c r="D47" s="186"/>
      <c r="E47" s="187"/>
    </row>
    <row r="48" spans="2:12" hidden="1" outlineLevel="1" x14ac:dyDescent="0.25">
      <c r="B48" s="185"/>
      <c r="C48" s="186"/>
      <c r="D48" s="186"/>
      <c r="E48" s="187"/>
    </row>
    <row r="49" spans="2:10" hidden="1" outlineLevel="1" x14ac:dyDescent="0.25">
      <c r="B49" s="185"/>
      <c r="C49" s="186"/>
      <c r="D49" s="186"/>
      <c r="E49" s="187"/>
    </row>
    <row r="50" spans="2:10" hidden="1" outlineLevel="1" x14ac:dyDescent="0.25">
      <c r="B50" s="188"/>
      <c r="C50" s="189"/>
      <c r="D50" s="189"/>
      <c r="E50" s="190"/>
    </row>
    <row r="51" spans="2:10" hidden="1" outlineLevel="1" x14ac:dyDescent="0.25"/>
    <row r="52" spans="2:10" hidden="1" outlineLevel="1" x14ac:dyDescent="0.25"/>
    <row r="53" spans="2:10" ht="15" hidden="1" customHeight="1" outlineLevel="1" x14ac:dyDescent="0.25">
      <c r="B53" s="52" t="s">
        <v>524</v>
      </c>
    </row>
    <row r="54" spans="2:10" ht="14.25" hidden="1" customHeight="1" outlineLevel="1" x14ac:dyDescent="0.25">
      <c r="B54" s="54" t="s">
        <v>534</v>
      </c>
      <c r="C54" s="47">
        <v>2021</v>
      </c>
      <c r="D54" s="47">
        <v>2020</v>
      </c>
      <c r="E54" s="47">
        <v>2019</v>
      </c>
    </row>
    <row r="55" spans="2:10" hidden="1" outlineLevel="1" x14ac:dyDescent="0.25">
      <c r="B55" s="48" t="s">
        <v>525</v>
      </c>
      <c r="C55" s="49">
        <v>136.75299999999999</v>
      </c>
      <c r="D55" s="49">
        <v>1215.42</v>
      </c>
      <c r="E55" s="73">
        <v>428.6</v>
      </c>
    </row>
    <row r="56" spans="2:10" hidden="1" outlineLevel="1" x14ac:dyDescent="0.25">
      <c r="B56" s="48" t="s">
        <v>526</v>
      </c>
      <c r="C56" s="49">
        <v>14.989720000000002</v>
      </c>
      <c r="D56" s="49">
        <v>9.3800000000000008</v>
      </c>
      <c r="E56" s="73">
        <v>11</v>
      </c>
    </row>
    <row r="57" spans="2:10" ht="14.25" hidden="1" outlineLevel="1" x14ac:dyDescent="0.25">
      <c r="B57" s="48" t="s">
        <v>533</v>
      </c>
      <c r="C57" s="49">
        <v>112.7594</v>
      </c>
      <c r="D57" s="49">
        <v>292.45999999999998</v>
      </c>
      <c r="E57" s="73">
        <v>0</v>
      </c>
    </row>
    <row r="58" spans="2:10" hidden="1" outlineLevel="1" x14ac:dyDescent="0.25">
      <c r="B58" s="55" t="s">
        <v>393</v>
      </c>
      <c r="C58" s="56">
        <f>SUM(C55:C57)</f>
        <v>264.50211999999999</v>
      </c>
      <c r="D58" s="56">
        <f t="shared" ref="D58:E58" si="1">SUM(D55:D57)</f>
        <v>1517.2600000000002</v>
      </c>
      <c r="E58" s="56">
        <f t="shared" si="1"/>
        <v>439.6</v>
      </c>
      <c r="G58" s="170" t="s">
        <v>537</v>
      </c>
      <c r="H58" s="170"/>
      <c r="I58" s="170"/>
      <c r="J58" s="170"/>
    </row>
    <row r="59" spans="2:10" hidden="1" outlineLevel="1" x14ac:dyDescent="0.25">
      <c r="B59" s="182" t="s">
        <v>538</v>
      </c>
      <c r="C59" s="183"/>
      <c r="D59" s="183"/>
      <c r="E59" s="184"/>
      <c r="G59" s="170"/>
      <c r="H59" s="170"/>
      <c r="I59" s="170"/>
      <c r="J59" s="170"/>
    </row>
    <row r="60" spans="2:10" hidden="1" outlineLevel="1" x14ac:dyDescent="0.25">
      <c r="B60" s="185"/>
      <c r="C60" s="186"/>
      <c r="D60" s="186"/>
      <c r="E60" s="187"/>
      <c r="G60" s="170"/>
      <c r="H60" s="170"/>
      <c r="I60" s="170"/>
      <c r="J60" s="170"/>
    </row>
    <row r="61" spans="2:10" hidden="1" outlineLevel="1" x14ac:dyDescent="0.25">
      <c r="B61" s="188"/>
      <c r="C61" s="189"/>
      <c r="D61" s="189"/>
      <c r="E61" s="190"/>
      <c r="G61" s="170"/>
      <c r="H61" s="170"/>
      <c r="I61" s="170"/>
      <c r="J61" s="170"/>
    </row>
    <row r="62" spans="2:10" hidden="1" outlineLevel="1" x14ac:dyDescent="0.25">
      <c r="G62" s="170"/>
      <c r="H62" s="170"/>
      <c r="I62" s="170"/>
      <c r="J62" s="170"/>
    </row>
    <row r="63" spans="2:10" hidden="1" outlineLevel="1" x14ac:dyDescent="0.25"/>
    <row r="64" spans="2:10" hidden="1" outlineLevel="1" x14ac:dyDescent="0.25">
      <c r="B64" s="52" t="s">
        <v>524</v>
      </c>
    </row>
    <row r="65" spans="2:12" ht="27" hidden="1" outlineLevel="1" x14ac:dyDescent="0.25">
      <c r="B65" s="54" t="s">
        <v>536</v>
      </c>
      <c r="C65" s="47">
        <v>2021</v>
      </c>
      <c r="D65" s="47">
        <v>2020</v>
      </c>
      <c r="E65" s="47">
        <v>2019</v>
      </c>
    </row>
    <row r="66" spans="2:12" hidden="1" outlineLevel="1" x14ac:dyDescent="0.25">
      <c r="B66" s="48" t="s">
        <v>527</v>
      </c>
      <c r="C66" s="49">
        <v>115.952</v>
      </c>
      <c r="D66" s="49">
        <v>1488.25</v>
      </c>
      <c r="E66" s="73" t="s">
        <v>523</v>
      </c>
    </row>
    <row r="67" spans="2:12" hidden="1" outlineLevel="1" x14ac:dyDescent="0.25">
      <c r="B67" s="48" t="s">
        <v>528</v>
      </c>
      <c r="C67" s="49">
        <v>148.55011999999999</v>
      </c>
      <c r="D67" s="49">
        <v>29.01</v>
      </c>
      <c r="E67" s="73" t="s">
        <v>523</v>
      </c>
    </row>
    <row r="68" spans="2:12" hidden="1" outlineLevel="1" x14ac:dyDescent="0.25">
      <c r="B68" s="55" t="s">
        <v>393</v>
      </c>
      <c r="C68" s="56">
        <f>SUM(C66:C67)</f>
        <v>264.50211999999999</v>
      </c>
      <c r="D68" s="56">
        <f>SUM(D66:D67)</f>
        <v>1517.26</v>
      </c>
      <c r="E68" s="56">
        <v>439.6</v>
      </c>
    </row>
    <row r="69" spans="2:12" hidden="1" outlineLevel="1" x14ac:dyDescent="0.25">
      <c r="B69" s="182" t="s">
        <v>535</v>
      </c>
      <c r="C69" s="183"/>
      <c r="D69" s="183"/>
      <c r="E69" s="184"/>
    </row>
    <row r="70" spans="2:12" hidden="1" outlineLevel="1" x14ac:dyDescent="0.25">
      <c r="B70" s="188"/>
      <c r="C70" s="189"/>
      <c r="D70" s="189"/>
      <c r="E70" s="190"/>
    </row>
    <row r="71" spans="2:12" hidden="1" outlineLevel="1" x14ac:dyDescent="0.25"/>
    <row r="72" spans="2:12" hidden="1" outlineLevel="1" x14ac:dyDescent="0.25"/>
    <row r="73" spans="2:12" hidden="1" outlineLevel="1" x14ac:dyDescent="0.25">
      <c r="B73" s="52" t="s">
        <v>555</v>
      </c>
    </row>
    <row r="74" spans="2:12" hidden="1" outlineLevel="1" x14ac:dyDescent="0.25">
      <c r="B74" s="47" t="s">
        <v>552</v>
      </c>
      <c r="C74" s="47">
        <v>2021</v>
      </c>
      <c r="D74" s="47">
        <v>2020</v>
      </c>
      <c r="E74" s="47">
        <v>2019</v>
      </c>
    </row>
    <row r="75" spans="2:12" ht="14.25" hidden="1" outlineLevel="1" x14ac:dyDescent="0.25">
      <c r="B75" s="48" t="s">
        <v>554</v>
      </c>
      <c r="C75" s="76">
        <v>125.42612</v>
      </c>
      <c r="D75" s="76">
        <v>31.27861</v>
      </c>
      <c r="E75" s="73" t="s">
        <v>523</v>
      </c>
    </row>
    <row r="76" spans="2:12" ht="25.5" hidden="1" outlineLevel="1" x14ac:dyDescent="0.25">
      <c r="B76" s="48" t="s">
        <v>551</v>
      </c>
      <c r="C76" s="77">
        <v>1</v>
      </c>
      <c r="D76" s="77">
        <v>1</v>
      </c>
      <c r="E76" s="73" t="s">
        <v>523</v>
      </c>
    </row>
    <row r="77" spans="2:12" ht="25.5" hidden="1" outlineLevel="1" x14ac:dyDescent="0.25">
      <c r="B77" s="48" t="s">
        <v>553</v>
      </c>
      <c r="C77" s="78">
        <v>1.1000000000000001</v>
      </c>
      <c r="D77" s="48">
        <v>0.16</v>
      </c>
      <c r="E77" s="73" t="s">
        <v>523</v>
      </c>
    </row>
    <row r="78" spans="2:12" hidden="1" outlineLevel="1" x14ac:dyDescent="0.25">
      <c r="B78" s="79"/>
      <c r="C78" s="80"/>
      <c r="D78" s="79"/>
      <c r="E78" s="81"/>
    </row>
    <row r="79" spans="2:12" s="34" customFormat="1" ht="15" collapsed="1" x14ac:dyDescent="0.25">
      <c r="L79" s="70"/>
    </row>
    <row r="80" spans="2:12" s="34" customFormat="1" ht="15" x14ac:dyDescent="0.25">
      <c r="B80" s="167" t="s">
        <v>550</v>
      </c>
      <c r="C80" s="168"/>
      <c r="D80" s="168"/>
      <c r="E80" s="168"/>
      <c r="F80" s="168"/>
      <c r="G80" s="168"/>
      <c r="H80" s="168"/>
      <c r="I80" s="168"/>
      <c r="J80" s="168"/>
      <c r="L80" s="70"/>
    </row>
    <row r="81" spans="2:12" s="34" customFormat="1" ht="15" hidden="1" outlineLevel="1" x14ac:dyDescent="0.25">
      <c r="L81" s="70"/>
    </row>
    <row r="82" spans="2:12" hidden="1" outlineLevel="1" x14ac:dyDescent="0.25">
      <c r="B82" s="46" t="s">
        <v>795</v>
      </c>
    </row>
    <row r="83" spans="2:12" hidden="1" outlineLevel="1" x14ac:dyDescent="0.25">
      <c r="B83" s="191" t="s">
        <v>798</v>
      </c>
      <c r="C83" s="191"/>
      <c r="D83" s="191"/>
      <c r="E83" s="191"/>
      <c r="F83" s="191"/>
      <c r="G83" s="191"/>
      <c r="H83" s="191"/>
      <c r="I83" s="191"/>
      <c r="J83" s="191"/>
    </row>
    <row r="84" spans="2:12" hidden="1" outlineLevel="1" x14ac:dyDescent="0.25">
      <c r="B84" s="191"/>
      <c r="C84" s="191"/>
      <c r="D84" s="191"/>
      <c r="E84" s="191"/>
      <c r="F84" s="191"/>
      <c r="G84" s="191"/>
      <c r="H84" s="191"/>
      <c r="I84" s="191"/>
      <c r="J84" s="191"/>
    </row>
    <row r="85" spans="2:12" hidden="1" outlineLevel="1" x14ac:dyDescent="0.25">
      <c r="B85" s="191"/>
      <c r="C85" s="191"/>
      <c r="D85" s="191"/>
      <c r="E85" s="191"/>
      <c r="F85" s="191"/>
      <c r="G85" s="191"/>
      <c r="H85" s="191"/>
      <c r="I85" s="191"/>
      <c r="J85" s="191"/>
    </row>
    <row r="86" spans="2:12" hidden="1" outlineLevel="1" x14ac:dyDescent="0.25">
      <c r="B86" s="191"/>
      <c r="C86" s="191"/>
      <c r="D86" s="191"/>
      <c r="E86" s="191"/>
      <c r="F86" s="191"/>
      <c r="G86" s="191"/>
      <c r="H86" s="191"/>
      <c r="I86" s="191"/>
      <c r="J86" s="191"/>
    </row>
    <row r="87" spans="2:12" hidden="1" outlineLevel="1" x14ac:dyDescent="0.25">
      <c r="B87" s="191"/>
      <c r="C87" s="191"/>
      <c r="D87" s="191"/>
      <c r="E87" s="191"/>
      <c r="F87" s="191"/>
      <c r="G87" s="191"/>
      <c r="H87" s="191"/>
      <c r="I87" s="191"/>
      <c r="J87" s="191"/>
    </row>
    <row r="88" spans="2:12" hidden="1" outlineLevel="1" x14ac:dyDescent="0.25"/>
    <row r="89" spans="2:12" hidden="1" outlineLevel="1" x14ac:dyDescent="0.25"/>
    <row r="90" spans="2:12" hidden="1" outlineLevel="1" x14ac:dyDescent="0.25">
      <c r="B90" s="52" t="s">
        <v>578</v>
      </c>
    </row>
    <row r="91" spans="2:12" hidden="1" outlineLevel="1" x14ac:dyDescent="0.25">
      <c r="B91" s="47" t="s">
        <v>272</v>
      </c>
      <c r="C91" s="47">
        <v>2021</v>
      </c>
      <c r="D91" s="47">
        <v>2020</v>
      </c>
      <c r="E91" s="47">
        <v>2019</v>
      </c>
    </row>
    <row r="92" spans="2:12" hidden="1" outlineLevel="1" x14ac:dyDescent="0.25">
      <c r="B92" s="192" t="s">
        <v>563</v>
      </c>
      <c r="C92" s="193"/>
      <c r="D92" s="193"/>
      <c r="E92" s="194"/>
    </row>
    <row r="93" spans="2:12" hidden="1" outlineLevel="1" x14ac:dyDescent="0.25">
      <c r="B93" s="48" t="s">
        <v>579</v>
      </c>
      <c r="C93" s="76">
        <f>C109</f>
        <v>125.87800000000001</v>
      </c>
      <c r="D93" s="76">
        <v>123.55250000000001</v>
      </c>
      <c r="E93" s="76">
        <v>119.01</v>
      </c>
    </row>
    <row r="94" spans="2:12" hidden="1" outlineLevel="1" x14ac:dyDescent="0.25">
      <c r="B94" s="48" t="s">
        <v>580</v>
      </c>
      <c r="C94" s="76">
        <f>H122</f>
        <v>19.256700000000002</v>
      </c>
      <c r="D94" s="76">
        <f>I122</f>
        <v>18.470000000000002</v>
      </c>
      <c r="E94" s="76">
        <f>J122</f>
        <v>37.54</v>
      </c>
    </row>
    <row r="95" spans="2:12" hidden="1" outlineLevel="1" x14ac:dyDescent="0.25">
      <c r="B95" s="48" t="s">
        <v>581</v>
      </c>
      <c r="C95" s="76">
        <v>3.5779999999999998</v>
      </c>
      <c r="D95" s="76">
        <v>1.889</v>
      </c>
      <c r="E95" s="76">
        <v>11.8</v>
      </c>
    </row>
    <row r="96" spans="2:12" hidden="1" outlineLevel="1" x14ac:dyDescent="0.25">
      <c r="B96" s="55" t="s">
        <v>565</v>
      </c>
      <c r="C96" s="82">
        <f>C93+C94+C95</f>
        <v>148.71270000000001</v>
      </c>
      <c r="D96" s="82">
        <f t="shared" ref="D96:E96" si="2">D93+D94+D95</f>
        <v>143.91150000000002</v>
      </c>
      <c r="E96" s="82">
        <f t="shared" si="2"/>
        <v>168.35000000000002</v>
      </c>
    </row>
    <row r="97" spans="2:5" hidden="1" outlineLevel="1" x14ac:dyDescent="0.25">
      <c r="B97" s="192" t="s">
        <v>566</v>
      </c>
      <c r="C97" s="193"/>
      <c r="D97" s="193"/>
      <c r="E97" s="194"/>
    </row>
    <row r="98" spans="2:5" hidden="1" outlineLevel="1" x14ac:dyDescent="0.25">
      <c r="B98" s="48" t="s">
        <v>579</v>
      </c>
      <c r="C98" s="76">
        <f>C116</f>
        <v>165.465</v>
      </c>
      <c r="D98" s="76">
        <f>D116</f>
        <v>70.818000000000012</v>
      </c>
      <c r="E98" s="76">
        <f>E116</f>
        <v>366.56000000000006</v>
      </c>
    </row>
    <row r="99" spans="2:5" hidden="1" outlineLevel="1" x14ac:dyDescent="0.25">
      <c r="B99" s="48" t="s">
        <v>580</v>
      </c>
      <c r="C99" s="76">
        <f>H127</f>
        <v>0.27100000000000002</v>
      </c>
      <c r="D99" s="76">
        <f>I127</f>
        <v>0.17799999999999999</v>
      </c>
      <c r="E99" s="76">
        <f>J127</f>
        <v>0.84</v>
      </c>
    </row>
    <row r="100" spans="2:5" hidden="1" outlineLevel="1" x14ac:dyDescent="0.25">
      <c r="B100" s="48" t="s">
        <v>581</v>
      </c>
      <c r="C100" s="76">
        <v>0.85</v>
      </c>
      <c r="D100" s="76">
        <v>0.186</v>
      </c>
      <c r="E100" s="76">
        <v>0.7</v>
      </c>
    </row>
    <row r="101" spans="2:5" hidden="1" outlineLevel="1" x14ac:dyDescent="0.25">
      <c r="B101" s="55" t="s">
        <v>572</v>
      </c>
      <c r="C101" s="82">
        <f>SUM(C98:C100)</f>
        <v>166.58599999999998</v>
      </c>
      <c r="D101" s="82">
        <f>SUM(D98:D100)</f>
        <v>71.182000000000016</v>
      </c>
      <c r="E101" s="82">
        <f>SUM(E98:E100)</f>
        <v>368.1</v>
      </c>
    </row>
    <row r="102" spans="2:5" hidden="1" outlineLevel="1" x14ac:dyDescent="0.25"/>
    <row r="103" spans="2:5" hidden="1" outlineLevel="1" x14ac:dyDescent="0.25"/>
    <row r="104" spans="2:5" hidden="1" outlineLevel="1" x14ac:dyDescent="0.25">
      <c r="B104" s="52" t="s">
        <v>560</v>
      </c>
    </row>
    <row r="105" spans="2:5" ht="25.5" hidden="1" outlineLevel="1" x14ac:dyDescent="0.25">
      <c r="B105" s="47" t="s">
        <v>561</v>
      </c>
      <c r="C105" s="47">
        <v>2021</v>
      </c>
      <c r="D105" s="47">
        <v>2020</v>
      </c>
      <c r="E105" s="47">
        <v>2019</v>
      </c>
    </row>
    <row r="106" spans="2:5" ht="14.25" hidden="1" customHeight="1" outlineLevel="1" x14ac:dyDescent="0.25">
      <c r="B106" s="192" t="s">
        <v>563</v>
      </c>
      <c r="C106" s="193"/>
      <c r="D106" s="193"/>
      <c r="E106" s="194"/>
    </row>
    <row r="107" spans="2:5" ht="25.5" hidden="1" outlineLevel="1" x14ac:dyDescent="0.25">
      <c r="B107" s="48" t="s">
        <v>562</v>
      </c>
      <c r="C107" s="76">
        <v>125.25500000000001</v>
      </c>
      <c r="D107" s="76">
        <v>123.55250000000001</v>
      </c>
      <c r="E107" s="76">
        <v>119.01</v>
      </c>
    </row>
    <row r="108" spans="2:5" ht="25.5" hidden="1" outlineLevel="1" x14ac:dyDescent="0.25">
      <c r="B108" s="48" t="s">
        <v>564</v>
      </c>
      <c r="C108" s="76">
        <v>0.623</v>
      </c>
      <c r="D108" s="76">
        <v>8.8999999999999996E-2</v>
      </c>
      <c r="E108" s="76">
        <v>0</v>
      </c>
    </row>
    <row r="109" spans="2:5" hidden="1" outlineLevel="1" x14ac:dyDescent="0.25">
      <c r="B109" s="55" t="s">
        <v>565</v>
      </c>
      <c r="C109" s="82">
        <f>C107+C108</f>
        <v>125.87800000000001</v>
      </c>
      <c r="D109" s="82">
        <f>D107+D108</f>
        <v>123.64150000000001</v>
      </c>
      <c r="E109" s="82">
        <f>E107+E108</f>
        <v>119.01</v>
      </c>
    </row>
    <row r="110" spans="2:5" hidden="1" outlineLevel="1" x14ac:dyDescent="0.25">
      <c r="B110" s="192" t="s">
        <v>566</v>
      </c>
      <c r="C110" s="193"/>
      <c r="D110" s="193"/>
      <c r="E110" s="194"/>
    </row>
    <row r="111" spans="2:5" hidden="1" outlineLevel="1" x14ac:dyDescent="0.25">
      <c r="B111" s="48" t="s">
        <v>567</v>
      </c>
      <c r="C111" s="76">
        <v>94.668999999999997</v>
      </c>
      <c r="D111" s="76">
        <v>42.826999999999998</v>
      </c>
      <c r="E111" s="76">
        <v>254.31</v>
      </c>
    </row>
    <row r="112" spans="2:5" hidden="1" outlineLevel="1" x14ac:dyDescent="0.25">
      <c r="B112" s="48" t="s">
        <v>568</v>
      </c>
      <c r="C112" s="76">
        <v>58.25</v>
      </c>
      <c r="D112" s="76">
        <v>15.568</v>
      </c>
      <c r="E112" s="76">
        <v>88.8</v>
      </c>
    </row>
    <row r="113" spans="2:10" hidden="1" outlineLevel="1" x14ac:dyDescent="0.25">
      <c r="B113" s="48" t="s">
        <v>569</v>
      </c>
      <c r="C113" s="76">
        <v>10.089</v>
      </c>
      <c r="D113" s="76">
        <v>10.872999999999999</v>
      </c>
      <c r="E113" s="76">
        <v>18.29</v>
      </c>
    </row>
    <row r="114" spans="2:10" hidden="1" outlineLevel="1" x14ac:dyDescent="0.25">
      <c r="B114" s="48" t="s">
        <v>570</v>
      </c>
      <c r="C114" s="76">
        <v>2.1040000000000001</v>
      </c>
      <c r="D114" s="76">
        <v>1.403</v>
      </c>
      <c r="E114" s="76">
        <v>4.99</v>
      </c>
    </row>
    <row r="115" spans="2:10" hidden="1" outlineLevel="1" x14ac:dyDescent="0.25">
      <c r="B115" s="48" t="s">
        <v>571</v>
      </c>
      <c r="C115" s="76">
        <v>0.35299999999999998</v>
      </c>
      <c r="D115" s="76">
        <v>0.14699999999999999</v>
      </c>
      <c r="E115" s="76">
        <v>0.17</v>
      </c>
    </row>
    <row r="116" spans="2:10" hidden="1" outlineLevel="1" x14ac:dyDescent="0.25">
      <c r="B116" s="55" t="s">
        <v>572</v>
      </c>
      <c r="C116" s="82">
        <f>SUM(C111:C115)</f>
        <v>165.465</v>
      </c>
      <c r="D116" s="82">
        <f t="shared" ref="D116:E116" si="3">SUM(D111:D115)</f>
        <v>70.818000000000012</v>
      </c>
      <c r="E116" s="82">
        <f t="shared" si="3"/>
        <v>366.56000000000006</v>
      </c>
    </row>
    <row r="117" spans="2:10" hidden="1" outlineLevel="1" x14ac:dyDescent="0.25"/>
    <row r="118" spans="2:10" hidden="1" outlineLevel="1" x14ac:dyDescent="0.25"/>
    <row r="119" spans="2:10" hidden="1" outlineLevel="1" x14ac:dyDescent="0.25">
      <c r="B119" s="52" t="s">
        <v>560</v>
      </c>
      <c r="G119" s="52" t="s">
        <v>573</v>
      </c>
    </row>
    <row r="120" spans="2:10" ht="27" hidden="1" outlineLevel="1" x14ac:dyDescent="0.25">
      <c r="B120" s="47" t="s">
        <v>583</v>
      </c>
      <c r="C120" s="47">
        <v>2021</v>
      </c>
      <c r="D120" s="47">
        <v>2020</v>
      </c>
      <c r="E120" s="47">
        <v>2019</v>
      </c>
      <c r="G120" s="47" t="s">
        <v>595</v>
      </c>
      <c r="H120" s="47">
        <v>2021</v>
      </c>
      <c r="I120" s="47">
        <v>2020</v>
      </c>
      <c r="J120" s="47">
        <v>2019</v>
      </c>
    </row>
    <row r="121" spans="2:10" hidden="1" outlineLevel="1" x14ac:dyDescent="0.25">
      <c r="B121" s="48" t="s">
        <v>584</v>
      </c>
      <c r="C121" s="76">
        <v>105.27800000000001</v>
      </c>
      <c r="D121" s="76">
        <v>15.568</v>
      </c>
      <c r="E121" s="76">
        <v>163.74</v>
      </c>
      <c r="G121" s="192" t="s">
        <v>563</v>
      </c>
      <c r="H121" s="193"/>
      <c r="I121" s="193"/>
      <c r="J121" s="194"/>
    </row>
    <row r="122" spans="2:10" hidden="1" outlineLevel="1" x14ac:dyDescent="0.25">
      <c r="B122" s="48" t="s">
        <v>585</v>
      </c>
      <c r="C122" s="76">
        <v>78.263499999999993</v>
      </c>
      <c r="D122" s="76">
        <v>81.385999999999996</v>
      </c>
      <c r="E122" s="76">
        <v>65.766999999999996</v>
      </c>
      <c r="G122" s="48" t="s">
        <v>574</v>
      </c>
      <c r="H122" s="76">
        <v>19.256700000000002</v>
      </c>
      <c r="I122" s="76">
        <v>18.470000000000002</v>
      </c>
      <c r="J122" s="76">
        <v>37.54</v>
      </c>
    </row>
    <row r="123" spans="2:10" hidden="1" outlineLevel="1" x14ac:dyDescent="0.25">
      <c r="B123" s="48" t="s">
        <v>586</v>
      </c>
      <c r="C123" s="76">
        <v>37.043999999999997</v>
      </c>
      <c r="D123" s="76">
        <v>32.707000000000001</v>
      </c>
      <c r="E123" s="76">
        <v>58.817</v>
      </c>
      <c r="G123" s="192" t="s">
        <v>566</v>
      </c>
      <c r="H123" s="193"/>
      <c r="I123" s="193"/>
      <c r="J123" s="194"/>
    </row>
    <row r="124" spans="2:10" hidden="1" outlineLevel="1" x14ac:dyDescent="0.25">
      <c r="B124" s="48" t="s">
        <v>587</v>
      </c>
      <c r="C124" s="76">
        <v>27.626999999999999</v>
      </c>
      <c r="D124" s="76">
        <v>20.635999999999999</v>
      </c>
      <c r="E124" s="76">
        <v>16.638999999999999</v>
      </c>
      <c r="G124" s="48" t="s">
        <v>575</v>
      </c>
      <c r="H124" s="76">
        <v>0.13700000000000001</v>
      </c>
      <c r="I124" s="76">
        <v>0.124</v>
      </c>
      <c r="J124" s="76">
        <v>0.1</v>
      </c>
    </row>
    <row r="125" spans="2:10" hidden="1" outlineLevel="1" x14ac:dyDescent="0.25">
      <c r="B125" s="48" t="s">
        <v>588</v>
      </c>
      <c r="C125" s="76">
        <v>11.87</v>
      </c>
      <c r="D125" s="76">
        <v>11.083</v>
      </c>
      <c r="E125" s="76">
        <v>19.106000000000002</v>
      </c>
      <c r="G125" s="48" t="s">
        <v>576</v>
      </c>
      <c r="H125" s="76">
        <v>8.5000000000000006E-2</v>
      </c>
      <c r="I125" s="76">
        <v>5.0000000000000001E-3</v>
      </c>
      <c r="J125" s="76">
        <v>0.03</v>
      </c>
    </row>
    <row r="126" spans="2:10" hidden="1" outlineLevel="1" x14ac:dyDescent="0.25">
      <c r="B126" s="48" t="s">
        <v>589</v>
      </c>
      <c r="C126" s="76">
        <v>8.4295000000000009</v>
      </c>
      <c r="D126" s="76">
        <v>9.9879999999999995</v>
      </c>
      <c r="E126" s="76">
        <v>17.849499999999999</v>
      </c>
      <c r="G126" s="48" t="s">
        <v>577</v>
      </c>
      <c r="H126" s="76">
        <v>4.9000000000000002E-2</v>
      </c>
      <c r="I126" s="76">
        <v>4.9000000000000002E-2</v>
      </c>
      <c r="J126" s="76">
        <v>0.71</v>
      </c>
    </row>
    <row r="127" spans="2:10" hidden="1" outlineLevel="1" x14ac:dyDescent="0.25">
      <c r="B127" s="48" t="s">
        <v>590</v>
      </c>
      <c r="C127" s="76">
        <v>7.94</v>
      </c>
      <c r="D127" s="76">
        <v>7.7430000000000003</v>
      </c>
      <c r="E127" s="76">
        <v>11.7835</v>
      </c>
      <c r="G127" s="55" t="s">
        <v>572</v>
      </c>
      <c r="H127" s="82">
        <f>SUM(H124:H126)</f>
        <v>0.27100000000000002</v>
      </c>
      <c r="I127" s="82">
        <f>SUM(I124:I126)</f>
        <v>0.17799999999999999</v>
      </c>
      <c r="J127" s="82">
        <f>SUM(J124:J126)</f>
        <v>0.84</v>
      </c>
    </row>
    <row r="128" spans="2:10" hidden="1" outlineLevel="1" x14ac:dyDescent="0.25">
      <c r="B128" s="48" t="s">
        <v>591</v>
      </c>
      <c r="C128" s="76">
        <v>7.7670000000000003</v>
      </c>
      <c r="D128" s="76">
        <v>9.52</v>
      </c>
      <c r="E128" s="76">
        <v>118.745</v>
      </c>
      <c r="G128" s="182" t="s">
        <v>596</v>
      </c>
      <c r="H128" s="183"/>
      <c r="I128" s="183"/>
      <c r="J128" s="184"/>
    </row>
    <row r="129" spans="2:12" hidden="1" outlineLevel="1" x14ac:dyDescent="0.25">
      <c r="B129" s="48" t="s">
        <v>592</v>
      </c>
      <c r="C129" s="76">
        <v>1.355</v>
      </c>
      <c r="D129" s="76">
        <v>0.95399999999999996</v>
      </c>
      <c r="E129" s="76">
        <v>3.1360000000000001</v>
      </c>
      <c r="G129" s="188"/>
      <c r="H129" s="189"/>
      <c r="I129" s="189"/>
      <c r="J129" s="190"/>
    </row>
    <row r="130" spans="2:12" hidden="1" outlineLevel="1" x14ac:dyDescent="0.25">
      <c r="B130" s="48" t="s">
        <v>593</v>
      </c>
      <c r="C130" s="76">
        <v>1.2529999999999999</v>
      </c>
      <c r="D130" s="76">
        <v>1.4550000000000001</v>
      </c>
      <c r="E130" s="76">
        <v>2.1775000000000002</v>
      </c>
    </row>
    <row r="131" spans="2:12" ht="14.25" hidden="1" outlineLevel="1" x14ac:dyDescent="0.25">
      <c r="B131" s="48" t="s">
        <v>594</v>
      </c>
      <c r="C131" s="76">
        <v>4.5160000000000196</v>
      </c>
      <c r="D131" s="76">
        <v>3.4194999999999993</v>
      </c>
      <c r="E131" s="76">
        <v>7.8095000000000141</v>
      </c>
    </row>
    <row r="132" spans="2:12" hidden="1" outlineLevel="1" x14ac:dyDescent="0.25">
      <c r="B132" s="195" t="s">
        <v>597</v>
      </c>
      <c r="C132" s="196"/>
      <c r="D132" s="196"/>
      <c r="E132" s="197"/>
    </row>
    <row r="133" spans="2:12" hidden="1" outlineLevel="1" x14ac:dyDescent="0.25">
      <c r="C133" s="83"/>
      <c r="D133" s="83"/>
      <c r="E133" s="83"/>
    </row>
    <row r="134" spans="2:12" s="34" customFormat="1" ht="15" collapsed="1" x14ac:dyDescent="0.25">
      <c r="L134" s="70"/>
    </row>
    <row r="135" spans="2:12" s="34" customFormat="1" ht="15" x14ac:dyDescent="0.25">
      <c r="B135" s="167" t="s">
        <v>709</v>
      </c>
      <c r="C135" s="168"/>
      <c r="D135" s="168"/>
      <c r="E135" s="168"/>
      <c r="F135" s="168"/>
      <c r="G135" s="168"/>
      <c r="H135" s="168"/>
      <c r="I135" s="168"/>
      <c r="J135" s="168"/>
      <c r="L135" s="70"/>
    </row>
    <row r="136" spans="2:12" s="34" customFormat="1" ht="15" hidden="1" outlineLevel="1" x14ac:dyDescent="0.25">
      <c r="L136" s="70"/>
    </row>
    <row r="137" spans="2:12" hidden="1" outlineLevel="1" x14ac:dyDescent="0.25">
      <c r="B137" s="84" t="s">
        <v>813</v>
      </c>
    </row>
    <row r="138" spans="2:12" ht="26.1" hidden="1" customHeight="1" outlineLevel="1" x14ac:dyDescent="0.25">
      <c r="B138" s="85" t="s">
        <v>808</v>
      </c>
      <c r="C138" s="178" t="s">
        <v>803</v>
      </c>
      <c r="D138" s="178"/>
      <c r="E138" s="177" t="s">
        <v>810</v>
      </c>
      <c r="F138" s="177"/>
      <c r="G138" s="177"/>
      <c r="H138" s="177"/>
      <c r="I138" s="177"/>
      <c r="J138" s="177"/>
    </row>
    <row r="139" spans="2:12" hidden="1" outlineLevel="1" x14ac:dyDescent="0.25">
      <c r="B139" s="180" t="s">
        <v>804</v>
      </c>
      <c r="C139" s="181" t="s">
        <v>805</v>
      </c>
      <c r="D139" s="181"/>
      <c r="E139" s="175" t="s">
        <v>809</v>
      </c>
      <c r="F139" s="175"/>
      <c r="G139" s="175"/>
      <c r="H139" s="175"/>
      <c r="I139" s="175"/>
      <c r="J139" s="175"/>
    </row>
    <row r="140" spans="2:12" hidden="1" outlineLevel="1" x14ac:dyDescent="0.25">
      <c r="B140" s="180"/>
      <c r="C140" s="181"/>
      <c r="D140" s="181"/>
      <c r="E140" s="175"/>
      <c r="F140" s="175"/>
      <c r="G140" s="175"/>
      <c r="H140" s="175"/>
      <c r="I140" s="175"/>
      <c r="J140" s="175"/>
    </row>
    <row r="141" spans="2:12" hidden="1" outlineLevel="1" x14ac:dyDescent="0.25">
      <c r="B141" s="175" t="s">
        <v>806</v>
      </c>
      <c r="C141" s="179">
        <v>76630</v>
      </c>
      <c r="D141" s="179"/>
      <c r="E141" s="175" t="s">
        <v>811</v>
      </c>
      <c r="F141" s="175"/>
      <c r="G141" s="175"/>
      <c r="H141" s="175"/>
      <c r="I141" s="175"/>
      <c r="J141" s="175"/>
    </row>
    <row r="142" spans="2:12" hidden="1" outlineLevel="1" x14ac:dyDescent="0.25">
      <c r="B142" s="175"/>
      <c r="C142" s="179"/>
      <c r="D142" s="179"/>
      <c r="E142" s="175"/>
      <c r="F142" s="175"/>
      <c r="G142" s="175"/>
      <c r="H142" s="175"/>
      <c r="I142" s="175"/>
      <c r="J142" s="175"/>
    </row>
    <row r="143" spans="2:12" hidden="1" outlineLevel="1" x14ac:dyDescent="0.25">
      <c r="B143" s="175" t="s">
        <v>807</v>
      </c>
      <c r="C143" s="179">
        <v>11611.34</v>
      </c>
      <c r="D143" s="179"/>
      <c r="E143" s="175" t="s">
        <v>812</v>
      </c>
      <c r="F143" s="175"/>
      <c r="G143" s="175"/>
      <c r="H143" s="175"/>
      <c r="I143" s="175"/>
      <c r="J143" s="175"/>
    </row>
    <row r="144" spans="2:12" hidden="1" outlineLevel="1" x14ac:dyDescent="0.25">
      <c r="B144" s="175"/>
      <c r="C144" s="179"/>
      <c r="D144" s="179"/>
      <c r="E144" s="175"/>
      <c r="F144" s="175"/>
      <c r="G144" s="175"/>
      <c r="H144" s="175"/>
      <c r="I144" s="175"/>
      <c r="J144" s="175"/>
    </row>
    <row r="145" spans="2:10" hidden="1" outlineLevel="1" x14ac:dyDescent="0.25"/>
    <row r="146" spans="2:10" hidden="1" outlineLevel="1" x14ac:dyDescent="0.25"/>
    <row r="147" spans="2:10" hidden="1" outlineLevel="1" x14ac:dyDescent="0.25">
      <c r="B147" s="84" t="s">
        <v>817</v>
      </c>
    </row>
    <row r="148" spans="2:10" hidden="1" outlineLevel="1" x14ac:dyDescent="0.25">
      <c r="B148" s="176" t="s">
        <v>818</v>
      </c>
      <c r="C148" s="176"/>
      <c r="D148" s="176"/>
      <c r="E148" s="176"/>
      <c r="F148" s="176"/>
      <c r="G148" s="176"/>
      <c r="H148" s="176"/>
      <c r="I148" s="176"/>
      <c r="J148" s="176"/>
    </row>
    <row r="149" spans="2:10" hidden="1" outlineLevel="1" x14ac:dyDescent="0.25">
      <c r="B149" s="176"/>
      <c r="C149" s="176"/>
      <c r="D149" s="176"/>
      <c r="E149" s="176"/>
      <c r="F149" s="176"/>
      <c r="G149" s="176"/>
      <c r="H149" s="176"/>
      <c r="I149" s="176"/>
      <c r="J149" s="176"/>
    </row>
    <row r="150" spans="2:10" hidden="1" outlineLevel="1" x14ac:dyDescent="0.25">
      <c r="B150" s="176"/>
      <c r="C150" s="176"/>
      <c r="D150" s="176"/>
      <c r="E150" s="176"/>
      <c r="F150" s="176"/>
      <c r="G150" s="176"/>
      <c r="H150" s="176"/>
      <c r="I150" s="176"/>
      <c r="J150" s="176"/>
    </row>
    <row r="151" spans="2:10" hidden="1" outlineLevel="1" x14ac:dyDescent="0.25">
      <c r="B151" s="176"/>
      <c r="C151" s="176"/>
      <c r="D151" s="176"/>
      <c r="E151" s="176"/>
      <c r="F151" s="176"/>
      <c r="G151" s="176"/>
      <c r="H151" s="176"/>
      <c r="I151" s="176"/>
      <c r="J151" s="176"/>
    </row>
    <row r="152" spans="2:10" hidden="1" outlineLevel="1" x14ac:dyDescent="0.25">
      <c r="B152" s="176"/>
      <c r="C152" s="176"/>
      <c r="D152" s="176"/>
      <c r="E152" s="176"/>
      <c r="F152" s="176"/>
      <c r="G152" s="176"/>
      <c r="H152" s="176"/>
      <c r="I152" s="176"/>
      <c r="J152" s="176"/>
    </row>
    <row r="153" spans="2:10" hidden="1" outlineLevel="1" x14ac:dyDescent="0.25">
      <c r="B153" s="176"/>
      <c r="C153" s="176"/>
      <c r="D153" s="176"/>
      <c r="E153" s="176"/>
      <c r="F153" s="176"/>
      <c r="G153" s="176"/>
      <c r="H153" s="176"/>
      <c r="I153" s="176"/>
      <c r="J153" s="176"/>
    </row>
    <row r="154" spans="2:10" hidden="1" outlineLevel="1" x14ac:dyDescent="0.25">
      <c r="B154" s="176"/>
      <c r="C154" s="176"/>
      <c r="D154" s="176"/>
      <c r="E154" s="176"/>
      <c r="F154" s="176"/>
      <c r="G154" s="176"/>
      <c r="H154" s="176"/>
      <c r="I154" s="176"/>
      <c r="J154" s="176"/>
    </row>
    <row r="155" spans="2:10" hidden="1" outlineLevel="1" x14ac:dyDescent="0.25">
      <c r="B155" s="176"/>
      <c r="C155" s="176"/>
      <c r="D155" s="176"/>
      <c r="E155" s="176"/>
      <c r="F155" s="176"/>
      <c r="G155" s="176"/>
      <c r="H155" s="176"/>
      <c r="I155" s="176"/>
      <c r="J155" s="176"/>
    </row>
    <row r="156" spans="2:10" hidden="1" outlineLevel="1" x14ac:dyDescent="0.25">
      <c r="B156" s="176"/>
      <c r="C156" s="176"/>
      <c r="D156" s="176"/>
      <c r="E156" s="176"/>
      <c r="F156" s="176"/>
      <c r="G156" s="176"/>
      <c r="H156" s="176"/>
      <c r="I156" s="176"/>
      <c r="J156" s="176"/>
    </row>
    <row r="157" spans="2:10" hidden="1" outlineLevel="1" x14ac:dyDescent="0.25">
      <c r="B157" s="176"/>
      <c r="C157" s="176"/>
      <c r="D157" s="176"/>
      <c r="E157" s="176"/>
      <c r="F157" s="176"/>
      <c r="G157" s="176"/>
      <c r="H157" s="176"/>
      <c r="I157" s="176"/>
      <c r="J157" s="176"/>
    </row>
    <row r="158" spans="2:10" hidden="1" outlineLevel="1" x14ac:dyDescent="0.25">
      <c r="B158" s="176"/>
      <c r="C158" s="176"/>
      <c r="D158" s="176"/>
      <c r="E158" s="176"/>
      <c r="F158" s="176"/>
      <c r="G158" s="176"/>
      <c r="H158" s="176"/>
      <c r="I158" s="176"/>
      <c r="J158" s="176"/>
    </row>
    <row r="159" spans="2:10" hidden="1" outlineLevel="1" x14ac:dyDescent="0.25">
      <c r="B159" s="176"/>
      <c r="C159" s="176"/>
      <c r="D159" s="176"/>
      <c r="E159" s="176"/>
      <c r="F159" s="176"/>
      <c r="G159" s="176"/>
      <c r="H159" s="176"/>
      <c r="I159" s="176"/>
      <c r="J159" s="176"/>
    </row>
    <row r="160" spans="2:10" hidden="1" outlineLevel="1" x14ac:dyDescent="0.25"/>
    <row r="161" spans="2:12" hidden="1" outlineLevel="1" x14ac:dyDescent="0.25"/>
    <row r="162" spans="2:12" hidden="1" outlineLevel="1" x14ac:dyDescent="0.25">
      <c r="B162" s="84" t="s">
        <v>819</v>
      </c>
    </row>
    <row r="163" spans="2:12" ht="25.5" hidden="1" outlineLevel="1" x14ac:dyDescent="0.25">
      <c r="B163" s="85" t="s">
        <v>829</v>
      </c>
      <c r="C163" s="85" t="s">
        <v>821</v>
      </c>
      <c r="D163" s="85" t="s">
        <v>822</v>
      </c>
      <c r="E163" s="85" t="s">
        <v>820</v>
      </c>
    </row>
    <row r="164" spans="2:12" hidden="1" outlineLevel="1" x14ac:dyDescent="0.25">
      <c r="B164" s="48" t="s">
        <v>824</v>
      </c>
      <c r="C164" s="48">
        <v>8</v>
      </c>
      <c r="D164" s="48">
        <v>20</v>
      </c>
      <c r="E164" s="48">
        <v>4</v>
      </c>
    </row>
    <row r="165" spans="2:12" hidden="1" outlineLevel="1" x14ac:dyDescent="0.25">
      <c r="B165" s="48" t="s">
        <v>825</v>
      </c>
      <c r="C165" s="48">
        <v>15</v>
      </c>
      <c r="D165" s="48">
        <v>11</v>
      </c>
      <c r="E165" s="48">
        <v>5</v>
      </c>
    </row>
    <row r="166" spans="2:12" hidden="1" outlineLevel="1" x14ac:dyDescent="0.25">
      <c r="B166" s="48" t="s">
        <v>826</v>
      </c>
      <c r="C166" s="48">
        <v>25</v>
      </c>
      <c r="D166" s="48">
        <v>21</v>
      </c>
      <c r="E166" s="48">
        <v>3</v>
      </c>
    </row>
    <row r="167" spans="2:12" hidden="1" outlineLevel="1" x14ac:dyDescent="0.25">
      <c r="B167" s="48" t="s">
        <v>827</v>
      </c>
      <c r="C167" s="48">
        <v>7</v>
      </c>
      <c r="D167" s="48">
        <v>3</v>
      </c>
      <c r="E167" s="48">
        <v>0</v>
      </c>
    </row>
    <row r="168" spans="2:12" hidden="1" outlineLevel="1" x14ac:dyDescent="0.25">
      <c r="B168" s="48" t="s">
        <v>828</v>
      </c>
      <c r="C168" s="48">
        <v>86</v>
      </c>
      <c r="D168" s="48">
        <v>1</v>
      </c>
      <c r="E168" s="48">
        <v>0</v>
      </c>
    </row>
    <row r="169" spans="2:12" hidden="1" outlineLevel="1" x14ac:dyDescent="0.25">
      <c r="B169" s="48" t="s">
        <v>823</v>
      </c>
      <c r="C169" s="48">
        <v>7</v>
      </c>
      <c r="D169" s="48">
        <v>0</v>
      </c>
      <c r="E169" s="48">
        <v>3</v>
      </c>
    </row>
    <row r="170" spans="2:12" ht="12.75" hidden="1" customHeight="1" outlineLevel="1" x14ac:dyDescent="0.25">
      <c r="B170" s="174" t="s">
        <v>830</v>
      </c>
      <c r="C170" s="174"/>
      <c r="D170" s="174"/>
      <c r="E170" s="174"/>
    </row>
    <row r="171" spans="2:12" hidden="1" outlineLevel="1" x14ac:dyDescent="0.25">
      <c r="B171" s="174"/>
      <c r="C171" s="174"/>
      <c r="D171" s="174"/>
      <c r="E171" s="174"/>
    </row>
    <row r="172" spans="2:12" hidden="1" outlineLevel="1" x14ac:dyDescent="0.25">
      <c r="B172" s="174"/>
      <c r="C172" s="174"/>
      <c r="D172" s="174"/>
      <c r="E172" s="174"/>
    </row>
    <row r="173" spans="2:12" s="34" customFormat="1" ht="15" hidden="1" outlineLevel="1" x14ac:dyDescent="0.25">
      <c r="L173" s="70"/>
    </row>
    <row r="174" spans="2:12" s="34" customFormat="1" ht="15" collapsed="1" x14ac:dyDescent="0.25">
      <c r="L174" s="70"/>
    </row>
    <row r="191" spans="2:7" x14ac:dyDescent="0.25">
      <c r="B191" s="63"/>
      <c r="C191" s="64"/>
      <c r="D191" s="64"/>
      <c r="E191" s="64"/>
      <c r="F191" s="63"/>
      <c r="G191" s="63"/>
    </row>
    <row r="192" spans="2:7" ht="14.25" x14ac:dyDescent="0.25">
      <c r="B192" s="65" t="s">
        <v>547</v>
      </c>
      <c r="C192" s="64">
        <v>2019</v>
      </c>
      <c r="D192" s="64">
        <v>2020</v>
      </c>
      <c r="E192" s="64">
        <v>2021</v>
      </c>
      <c r="F192" s="63"/>
      <c r="G192" s="63"/>
    </row>
    <row r="193" spans="2:7" x14ac:dyDescent="0.25">
      <c r="B193" s="66" t="s">
        <v>525</v>
      </c>
      <c r="C193" s="69">
        <v>428.6</v>
      </c>
      <c r="D193" s="68">
        <v>1215.42</v>
      </c>
      <c r="E193" s="68">
        <v>136.75299999999999</v>
      </c>
      <c r="F193" s="63"/>
      <c r="G193" s="63"/>
    </row>
    <row r="194" spans="2:7" x14ac:dyDescent="0.25">
      <c r="B194" s="66" t="s">
        <v>526</v>
      </c>
      <c r="C194" s="69">
        <v>11</v>
      </c>
      <c r="D194" s="68">
        <v>9.3800000000000008</v>
      </c>
      <c r="E194" s="68">
        <v>14.989720000000002</v>
      </c>
      <c r="F194" s="63"/>
      <c r="G194" s="63"/>
    </row>
    <row r="195" spans="2:7" x14ac:dyDescent="0.25">
      <c r="B195" s="66" t="s">
        <v>546</v>
      </c>
      <c r="C195" s="69">
        <v>0</v>
      </c>
      <c r="D195" s="68">
        <v>292.45999999999998</v>
      </c>
      <c r="E195" s="68">
        <v>112.7594</v>
      </c>
      <c r="F195" s="63"/>
      <c r="G195" s="63"/>
    </row>
    <row r="196" spans="2:7" x14ac:dyDescent="0.25">
      <c r="B196" s="64"/>
      <c r="C196" s="86"/>
      <c r="D196" s="86"/>
      <c r="E196" s="86"/>
      <c r="F196" s="63"/>
      <c r="G196" s="63"/>
    </row>
    <row r="197" spans="2:7" x14ac:dyDescent="0.25">
      <c r="B197" s="63"/>
      <c r="C197" s="63"/>
      <c r="D197" s="63"/>
      <c r="E197" s="63"/>
      <c r="F197" s="63"/>
      <c r="G197" s="63"/>
    </row>
    <row r="198" spans="2:7" ht="25.5" x14ac:dyDescent="0.25">
      <c r="B198" s="87" t="s">
        <v>582</v>
      </c>
      <c r="C198" s="87" t="s">
        <v>566</v>
      </c>
      <c r="D198" s="87" t="s">
        <v>563</v>
      </c>
      <c r="E198" s="63"/>
      <c r="F198" s="63"/>
      <c r="G198" s="63"/>
    </row>
    <row r="199" spans="2:7" x14ac:dyDescent="0.25">
      <c r="B199" s="87">
        <v>2019</v>
      </c>
      <c r="C199" s="63">
        <v>368.1</v>
      </c>
      <c r="D199" s="63">
        <v>168.4</v>
      </c>
      <c r="E199" s="63">
        <f>C199+D199</f>
        <v>536.5</v>
      </c>
      <c r="F199" s="63"/>
      <c r="G199" s="63"/>
    </row>
    <row r="200" spans="2:7" x14ac:dyDescent="0.25">
      <c r="B200" s="87">
        <v>2020</v>
      </c>
      <c r="C200" s="63">
        <v>71.2</v>
      </c>
      <c r="D200" s="63">
        <v>143.9</v>
      </c>
      <c r="E200" s="63">
        <f>C200+D200</f>
        <v>215.10000000000002</v>
      </c>
      <c r="F200" s="63"/>
      <c r="G200" s="63"/>
    </row>
    <row r="201" spans="2:7" x14ac:dyDescent="0.25">
      <c r="B201" s="87">
        <v>2021</v>
      </c>
      <c r="C201" s="63">
        <v>166.6</v>
      </c>
      <c r="D201" s="63">
        <v>148.69999999999999</v>
      </c>
      <c r="E201" s="63">
        <f>C201+D201</f>
        <v>315.29999999999995</v>
      </c>
      <c r="F201" s="63"/>
      <c r="G201" s="63"/>
    </row>
    <row r="202" spans="2:7" x14ac:dyDescent="0.25">
      <c r="B202" s="63"/>
      <c r="C202" s="63"/>
      <c r="D202" s="63"/>
      <c r="E202" s="63"/>
      <c r="F202" s="63"/>
      <c r="G202" s="63"/>
    </row>
    <row r="203" spans="2:7" x14ac:dyDescent="0.25">
      <c r="B203" s="87" t="s">
        <v>579</v>
      </c>
      <c r="C203" s="88">
        <f>C93+C98</f>
        <v>291.34300000000002</v>
      </c>
      <c r="D203" s="63"/>
      <c r="E203" s="63"/>
      <c r="F203" s="63"/>
      <c r="G203" s="63"/>
    </row>
    <row r="204" spans="2:7" x14ac:dyDescent="0.25">
      <c r="B204" s="87" t="s">
        <v>580</v>
      </c>
      <c r="C204" s="88">
        <f>C94+C99</f>
        <v>19.527700000000003</v>
      </c>
      <c r="D204" s="63"/>
      <c r="E204" s="63"/>
      <c r="F204" s="63"/>
      <c r="G204" s="63"/>
    </row>
    <row r="205" spans="2:7" x14ac:dyDescent="0.25">
      <c r="B205" s="87" t="s">
        <v>581</v>
      </c>
      <c r="C205" s="88">
        <f>C95+C100</f>
        <v>4.4279999999999999</v>
      </c>
      <c r="D205" s="63"/>
      <c r="E205" s="63"/>
      <c r="F205" s="63"/>
      <c r="G205" s="63"/>
    </row>
    <row r="206" spans="2:7" x14ac:dyDescent="0.25">
      <c r="B206" s="63"/>
      <c r="C206" s="63"/>
      <c r="D206" s="63"/>
      <c r="E206" s="63"/>
      <c r="F206" s="63"/>
      <c r="G206" s="63"/>
    </row>
  </sheetData>
  <sheetProtection algorithmName="SHA-512" hashValue="se0BnE/jKBi7Z07LfmtOuIc6Yfcugf+67+xt5/G97Z74Yc98uS424thBV3ue3xXn/EU7dxc8WUReQa7nQwFUtA==" saltValue="jKP+J9zLcsCbQMwIED3LTw==" spinCount="100000" sheet="1" formatCells="0" formatColumns="0" formatRows="0" insertColumns="0" insertRows="0" insertHyperlinks="0" deleteColumns="0" deleteRows="0" sort="0" autoFilter="0" pivotTables="0"/>
  <mergeCells count="34">
    <mergeCell ref="B135:J135"/>
    <mergeCell ref="B14:J24"/>
    <mergeCell ref="B25:D25"/>
    <mergeCell ref="B31:J36"/>
    <mergeCell ref="B83:J87"/>
    <mergeCell ref="B92:E92"/>
    <mergeCell ref="B97:E97"/>
    <mergeCell ref="B132:E132"/>
    <mergeCell ref="G128:J129"/>
    <mergeCell ref="B106:E106"/>
    <mergeCell ref="B110:E110"/>
    <mergeCell ref="G121:J121"/>
    <mergeCell ref="G123:J123"/>
    <mergeCell ref="B6:J6"/>
    <mergeCell ref="G58:J62"/>
    <mergeCell ref="B80:J80"/>
    <mergeCell ref="B10:J10"/>
    <mergeCell ref="B28:J28"/>
    <mergeCell ref="B45:E50"/>
    <mergeCell ref="B59:E61"/>
    <mergeCell ref="B69:E70"/>
    <mergeCell ref="B170:E172"/>
    <mergeCell ref="B143:B144"/>
    <mergeCell ref="B141:B142"/>
    <mergeCell ref="B148:J159"/>
    <mergeCell ref="E138:J138"/>
    <mergeCell ref="C138:D138"/>
    <mergeCell ref="C141:D142"/>
    <mergeCell ref="E141:J142"/>
    <mergeCell ref="E143:J144"/>
    <mergeCell ref="C143:D144"/>
    <mergeCell ref="B139:B140"/>
    <mergeCell ref="C139:D140"/>
    <mergeCell ref="E139:J140"/>
  </mergeCells>
  <hyperlinks>
    <hyperlink ref="B25:D25" r:id="rId1" display="Para mais informações, acesse o Relatório Anual de Sustentabilidade 2021." xr:uid="{E97C9273-DACD-4A21-80B0-74D469F5CD93}"/>
  </hyperlinks>
  <pageMargins left="0.511811024" right="0.511811024" top="0.78740157499999996" bottom="0.78740157499999996" header="0.31496062000000002" footer="0.31496062000000002"/>
  <pageSetup paperSize="9" orientation="portrait" r:id="rId2"/>
  <ignoredErrors>
    <ignoredError sqref="C58:E58 C44:E44" formulaRange="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AD63-5BDC-4D34-B6AA-97FE41278D64}">
  <dimension ref="B1:M232"/>
  <sheetViews>
    <sheetView showGridLines="0" showRowColHeaders="0" zoomScaleNormal="100" workbookViewId="0">
      <selection activeCell="D8" sqref="D8"/>
    </sheetView>
  </sheetViews>
  <sheetFormatPr defaultColWidth="9.140625" defaultRowHeight="12.75" outlineLevelRow="1" x14ac:dyDescent="0.25"/>
  <cols>
    <col min="1" max="1" width="2.85546875" style="37" customWidth="1"/>
    <col min="2" max="2" width="38.140625" style="37" customWidth="1"/>
    <col min="3" max="11" width="14.28515625" style="37" customWidth="1"/>
    <col min="12" max="12" width="9.140625" style="37"/>
    <col min="13" max="13" width="9.140625" style="72"/>
    <col min="14" max="16384" width="9.140625" style="37"/>
  </cols>
  <sheetData>
    <row r="1" spans="2:13" s="34" customFormat="1" ht="15" x14ac:dyDescent="0.25">
      <c r="B1" s="33"/>
      <c r="C1" s="33"/>
      <c r="D1" s="33"/>
      <c r="E1" s="33"/>
      <c r="F1" s="33"/>
      <c r="G1" s="33"/>
      <c r="H1" s="33"/>
      <c r="I1" s="33"/>
      <c r="J1" s="33"/>
      <c r="K1" s="33"/>
      <c r="M1" s="70"/>
    </row>
    <row r="2" spans="2:13" s="34" customFormat="1" ht="15" x14ac:dyDescent="0.25">
      <c r="B2" s="33"/>
      <c r="C2" s="33"/>
      <c r="D2" s="33"/>
      <c r="E2" s="33"/>
      <c r="F2" s="33"/>
      <c r="G2" s="33"/>
      <c r="H2" s="33"/>
      <c r="I2" s="33"/>
      <c r="J2" s="33"/>
      <c r="K2" s="33"/>
      <c r="M2" s="70"/>
    </row>
    <row r="3" spans="2:13" s="34" customFormat="1" ht="15" x14ac:dyDescent="0.25">
      <c r="B3" s="33"/>
      <c r="C3" s="33"/>
      <c r="D3" s="33"/>
      <c r="E3" s="33"/>
      <c r="F3" s="33"/>
      <c r="G3" s="33"/>
      <c r="H3" s="33"/>
      <c r="I3" s="33"/>
      <c r="J3" s="33"/>
      <c r="K3" s="33"/>
      <c r="M3" s="70"/>
    </row>
    <row r="6" spans="2:13" s="34" customFormat="1" ht="18.75" x14ac:dyDescent="0.25">
      <c r="B6" s="169" t="s">
        <v>920</v>
      </c>
      <c r="C6" s="169"/>
      <c r="D6" s="169"/>
      <c r="E6" s="169"/>
      <c r="F6" s="169"/>
      <c r="G6" s="169"/>
      <c r="H6" s="169"/>
      <c r="I6" s="169"/>
      <c r="J6" s="169"/>
      <c r="K6" s="169"/>
      <c r="M6" s="70"/>
    </row>
    <row r="10" spans="2:13" s="34" customFormat="1" ht="15" x14ac:dyDescent="0.25">
      <c r="B10" s="167" t="s">
        <v>385</v>
      </c>
      <c r="C10" s="168"/>
      <c r="D10" s="168"/>
      <c r="E10" s="168"/>
      <c r="F10" s="168"/>
      <c r="G10" s="168"/>
      <c r="H10" s="168"/>
      <c r="I10" s="168"/>
      <c r="J10" s="168"/>
      <c r="K10" s="168"/>
      <c r="M10" s="70"/>
    </row>
    <row r="11" spans="2:13" s="34" customFormat="1" ht="15" hidden="1" outlineLevel="1" x14ac:dyDescent="0.25">
      <c r="M11" s="70"/>
    </row>
    <row r="12" spans="2:13" s="34" customFormat="1" ht="15" hidden="1" outlineLevel="1" x14ac:dyDescent="0.25">
      <c r="B12" s="52" t="s">
        <v>678</v>
      </c>
      <c r="M12" s="70"/>
    </row>
    <row r="13" spans="2:13" s="34" customFormat="1" ht="15" hidden="1" outlineLevel="1" x14ac:dyDescent="0.25">
      <c r="B13" s="171" t="s">
        <v>797</v>
      </c>
      <c r="C13" s="171"/>
      <c r="D13" s="171"/>
      <c r="E13" s="171"/>
      <c r="F13" s="171"/>
      <c r="G13" s="171"/>
      <c r="H13" s="171"/>
      <c r="I13" s="171"/>
      <c r="J13" s="171"/>
      <c r="K13" s="171"/>
      <c r="M13" s="70"/>
    </row>
    <row r="14" spans="2:13" s="34" customFormat="1" ht="15" hidden="1" outlineLevel="1" x14ac:dyDescent="0.25">
      <c r="B14" s="171"/>
      <c r="C14" s="171"/>
      <c r="D14" s="171"/>
      <c r="E14" s="171"/>
      <c r="F14" s="171"/>
      <c r="G14" s="171"/>
      <c r="H14" s="171"/>
      <c r="I14" s="171"/>
      <c r="J14" s="171"/>
      <c r="K14" s="171"/>
      <c r="M14" s="70"/>
    </row>
    <row r="15" spans="2:13" s="34" customFormat="1" ht="15" hidden="1" outlineLevel="1" x14ac:dyDescent="0.25">
      <c r="B15" s="171"/>
      <c r="C15" s="171"/>
      <c r="D15" s="171"/>
      <c r="E15" s="171"/>
      <c r="F15" s="171"/>
      <c r="G15" s="171"/>
      <c r="H15" s="171"/>
      <c r="I15" s="171"/>
      <c r="J15" s="171"/>
      <c r="K15" s="171"/>
      <c r="M15" s="70"/>
    </row>
    <row r="16" spans="2:13" s="34" customFormat="1" ht="15" hidden="1" outlineLevel="1" x14ac:dyDescent="0.25">
      <c r="B16" s="171"/>
      <c r="C16" s="171"/>
      <c r="D16" s="171"/>
      <c r="E16" s="171"/>
      <c r="F16" s="171"/>
      <c r="G16" s="171"/>
      <c r="H16" s="171"/>
      <c r="I16" s="171"/>
      <c r="J16" s="171"/>
      <c r="K16" s="171"/>
      <c r="M16" s="70"/>
    </row>
    <row r="17" spans="2:13" s="34" customFormat="1" ht="15" hidden="1" outlineLevel="1" x14ac:dyDescent="0.25">
      <c r="B17" s="171"/>
      <c r="C17" s="171"/>
      <c r="D17" s="171"/>
      <c r="E17" s="171"/>
      <c r="F17" s="171"/>
      <c r="G17" s="171"/>
      <c r="H17" s="171"/>
      <c r="I17" s="171"/>
      <c r="J17" s="171"/>
      <c r="K17" s="171"/>
      <c r="M17" s="70"/>
    </row>
    <row r="18" spans="2:13" s="34" customFormat="1" ht="15" hidden="1" outlineLevel="1" x14ac:dyDescent="0.25">
      <c r="B18" s="171"/>
      <c r="C18" s="171"/>
      <c r="D18" s="171"/>
      <c r="E18" s="171"/>
      <c r="F18" s="171"/>
      <c r="G18" s="171"/>
      <c r="H18" s="171"/>
      <c r="I18" s="171"/>
      <c r="J18" s="171"/>
      <c r="K18" s="171"/>
      <c r="M18" s="70"/>
    </row>
    <row r="19" spans="2:13" s="34" customFormat="1" ht="15" hidden="1" outlineLevel="1" x14ac:dyDescent="0.25">
      <c r="B19" s="171"/>
      <c r="C19" s="171"/>
      <c r="D19" s="171"/>
      <c r="E19" s="171"/>
      <c r="F19" s="171"/>
      <c r="G19" s="171"/>
      <c r="H19" s="171"/>
      <c r="I19" s="171"/>
      <c r="J19" s="171"/>
      <c r="K19" s="171"/>
      <c r="M19" s="70"/>
    </row>
    <row r="20" spans="2:13" s="34" customFormat="1" ht="15" hidden="1" outlineLevel="1" x14ac:dyDescent="0.25">
      <c r="B20" s="171"/>
      <c r="C20" s="171"/>
      <c r="D20" s="171"/>
      <c r="E20" s="171"/>
      <c r="F20" s="171"/>
      <c r="G20" s="171"/>
      <c r="H20" s="171"/>
      <c r="I20" s="171"/>
      <c r="J20" s="171"/>
      <c r="K20" s="171"/>
      <c r="M20" s="70"/>
    </row>
    <row r="21" spans="2:13" s="34" customFormat="1" ht="15" hidden="1" outlineLevel="1" x14ac:dyDescent="0.25">
      <c r="B21" s="171"/>
      <c r="C21" s="171"/>
      <c r="D21" s="171"/>
      <c r="E21" s="171"/>
      <c r="F21" s="171"/>
      <c r="G21" s="171"/>
      <c r="H21" s="171"/>
      <c r="I21" s="171"/>
      <c r="J21" s="171"/>
      <c r="K21" s="171"/>
      <c r="M21" s="70"/>
    </row>
    <row r="22" spans="2:13" s="34" customFormat="1" ht="15" hidden="1" outlineLevel="1" x14ac:dyDescent="0.25">
      <c r="B22" s="171"/>
      <c r="C22" s="171"/>
      <c r="D22" s="171"/>
      <c r="E22" s="171"/>
      <c r="F22" s="171"/>
      <c r="G22" s="171"/>
      <c r="H22" s="171"/>
      <c r="I22" s="171"/>
      <c r="J22" s="171"/>
      <c r="K22" s="171"/>
      <c r="M22" s="70"/>
    </row>
    <row r="23" spans="2:13" s="34" customFormat="1" ht="15" hidden="1" outlineLevel="1" x14ac:dyDescent="0.25">
      <c r="B23" s="173" t="s">
        <v>781</v>
      </c>
      <c r="C23" s="173"/>
      <c r="D23" s="173"/>
      <c r="M23" s="70"/>
    </row>
    <row r="24" spans="2:13" s="34" customFormat="1" ht="15" hidden="1" outlineLevel="1" x14ac:dyDescent="0.25">
      <c r="M24" s="70"/>
    </row>
    <row r="25" spans="2:13" s="34" customFormat="1" ht="15" collapsed="1" x14ac:dyDescent="0.25">
      <c r="M25" s="70"/>
    </row>
    <row r="26" spans="2:13" s="34" customFormat="1" ht="15" x14ac:dyDescent="0.25">
      <c r="B26" s="167" t="s">
        <v>447</v>
      </c>
      <c r="C26" s="168"/>
      <c r="D26" s="168"/>
      <c r="E26" s="168"/>
      <c r="F26" s="168"/>
      <c r="G26" s="168"/>
      <c r="H26" s="168"/>
      <c r="I26" s="168"/>
      <c r="J26" s="168"/>
      <c r="K26" s="168"/>
      <c r="M26" s="70"/>
    </row>
    <row r="27" spans="2:13" s="34" customFormat="1" ht="15" hidden="1" outlineLevel="1" x14ac:dyDescent="0.25">
      <c r="M27" s="70"/>
    </row>
    <row r="28" spans="2:13" hidden="1" outlineLevel="1" x14ac:dyDescent="0.25">
      <c r="B28" s="52" t="s">
        <v>448</v>
      </c>
      <c r="C28" s="52"/>
      <c r="D28" s="52"/>
      <c r="E28" s="52"/>
    </row>
    <row r="29" spans="2:13" hidden="1" outlineLevel="1" x14ac:dyDescent="0.25">
      <c r="B29" s="178" t="s">
        <v>458</v>
      </c>
      <c r="C29" s="178">
        <v>2021</v>
      </c>
      <c r="D29" s="178"/>
      <c r="E29" s="178"/>
      <c r="F29" s="178">
        <v>2020</v>
      </c>
      <c r="G29" s="178"/>
      <c r="H29" s="178"/>
      <c r="I29" s="178">
        <v>2019</v>
      </c>
      <c r="J29" s="178"/>
      <c r="K29" s="178"/>
    </row>
    <row r="30" spans="2:13" hidden="1" outlineLevel="1" x14ac:dyDescent="0.25">
      <c r="B30" s="178"/>
      <c r="C30" s="85" t="s">
        <v>449</v>
      </c>
      <c r="D30" s="85" t="s">
        <v>450</v>
      </c>
      <c r="E30" s="85" t="s">
        <v>393</v>
      </c>
      <c r="F30" s="85" t="s">
        <v>449</v>
      </c>
      <c r="G30" s="85" t="s">
        <v>450</v>
      </c>
      <c r="H30" s="85" t="s">
        <v>393</v>
      </c>
      <c r="I30" s="85" t="s">
        <v>449</v>
      </c>
      <c r="J30" s="85" t="s">
        <v>450</v>
      </c>
      <c r="K30" s="85" t="s">
        <v>393</v>
      </c>
    </row>
    <row r="31" spans="2:13" hidden="1" outlineLevel="1" x14ac:dyDescent="0.25">
      <c r="B31" s="198" t="s">
        <v>459</v>
      </c>
      <c r="C31" s="198"/>
      <c r="D31" s="198"/>
      <c r="E31" s="198"/>
      <c r="F31" s="198"/>
      <c r="G31" s="198"/>
      <c r="H31" s="198"/>
      <c r="I31" s="198"/>
      <c r="J31" s="198"/>
      <c r="K31" s="198"/>
    </row>
    <row r="32" spans="2:13" hidden="1" outlineLevel="1" x14ac:dyDescent="0.25">
      <c r="B32" s="48" t="s">
        <v>451</v>
      </c>
      <c r="C32" s="48">
        <v>72</v>
      </c>
      <c r="D32" s="48">
        <v>54</v>
      </c>
      <c r="E32" s="55">
        <f>SUM(C32:D32)</f>
        <v>126</v>
      </c>
      <c r="F32" s="48">
        <v>71</v>
      </c>
      <c r="G32" s="48">
        <v>51</v>
      </c>
      <c r="H32" s="55">
        <f>SUM(F32:G32)</f>
        <v>122</v>
      </c>
      <c r="I32" s="48">
        <v>70</v>
      </c>
      <c r="J32" s="48">
        <v>50</v>
      </c>
      <c r="K32" s="55">
        <f>SUM(I32:J32)</f>
        <v>120</v>
      </c>
    </row>
    <row r="33" spans="2:11" hidden="1" outlineLevel="1" x14ac:dyDescent="0.25">
      <c r="B33" s="48" t="s">
        <v>452</v>
      </c>
      <c r="C33" s="48">
        <v>1</v>
      </c>
      <c r="D33" s="48">
        <v>1</v>
      </c>
      <c r="E33" s="55">
        <f>SUM(C33:D33)</f>
        <v>2</v>
      </c>
      <c r="F33" s="48">
        <v>1</v>
      </c>
      <c r="G33" s="48">
        <v>0</v>
      </c>
      <c r="H33" s="55">
        <f>SUM(F33:G33)</f>
        <v>1</v>
      </c>
      <c r="I33" s="48">
        <v>1</v>
      </c>
      <c r="J33" s="48">
        <v>1</v>
      </c>
      <c r="K33" s="55">
        <f>SUM(I33:J33)</f>
        <v>2</v>
      </c>
    </row>
    <row r="34" spans="2:11" hidden="1" outlineLevel="1" x14ac:dyDescent="0.25">
      <c r="B34" s="55" t="s">
        <v>393</v>
      </c>
      <c r="C34" s="55">
        <f>SUM(C32:C33)</f>
        <v>73</v>
      </c>
      <c r="D34" s="55">
        <f t="shared" ref="D34:K34" si="0">SUM(D32:D33)</f>
        <v>55</v>
      </c>
      <c r="E34" s="55">
        <f t="shared" si="0"/>
        <v>128</v>
      </c>
      <c r="F34" s="55">
        <f t="shared" si="0"/>
        <v>72</v>
      </c>
      <c r="G34" s="55">
        <f t="shared" si="0"/>
        <v>51</v>
      </c>
      <c r="H34" s="55">
        <f t="shared" si="0"/>
        <v>123</v>
      </c>
      <c r="I34" s="55">
        <f t="shared" si="0"/>
        <v>71</v>
      </c>
      <c r="J34" s="55">
        <f t="shared" si="0"/>
        <v>51</v>
      </c>
      <c r="K34" s="55">
        <f t="shared" si="0"/>
        <v>122</v>
      </c>
    </row>
    <row r="35" spans="2:11" hidden="1" outlineLevel="1" x14ac:dyDescent="0.25">
      <c r="B35" s="174" t="s">
        <v>462</v>
      </c>
      <c r="C35" s="174"/>
      <c r="D35" s="174"/>
      <c r="E35" s="174"/>
      <c r="F35" s="174"/>
      <c r="G35" s="174"/>
      <c r="H35" s="174"/>
      <c r="I35" s="174"/>
      <c r="J35" s="174"/>
      <c r="K35" s="174"/>
    </row>
    <row r="36" spans="2:11" hidden="1" outlineLevel="1" x14ac:dyDescent="0.25">
      <c r="B36" s="174"/>
      <c r="C36" s="174"/>
      <c r="D36" s="174"/>
      <c r="E36" s="174"/>
      <c r="F36" s="174"/>
      <c r="G36" s="174"/>
      <c r="H36" s="174"/>
      <c r="I36" s="174"/>
      <c r="J36" s="174"/>
      <c r="K36" s="174"/>
    </row>
    <row r="37" spans="2:11" hidden="1" outlineLevel="1" x14ac:dyDescent="0.25">
      <c r="B37" s="174"/>
      <c r="C37" s="174"/>
      <c r="D37" s="174"/>
      <c r="E37" s="174"/>
      <c r="F37" s="174"/>
      <c r="G37" s="174"/>
      <c r="H37" s="174"/>
      <c r="I37" s="174"/>
      <c r="J37" s="174"/>
      <c r="K37" s="174"/>
    </row>
    <row r="38" spans="2:11" hidden="1" outlineLevel="1" x14ac:dyDescent="0.25">
      <c r="B38" s="174"/>
      <c r="C38" s="174"/>
      <c r="D38" s="174"/>
      <c r="E38" s="174"/>
      <c r="F38" s="174"/>
      <c r="G38" s="174"/>
      <c r="H38" s="174"/>
      <c r="I38" s="174"/>
      <c r="J38" s="174"/>
      <c r="K38" s="174"/>
    </row>
    <row r="39" spans="2:11" hidden="1" outlineLevel="1" x14ac:dyDescent="0.25"/>
    <row r="40" spans="2:11" hidden="1" outlineLevel="1" x14ac:dyDescent="0.25"/>
    <row r="41" spans="2:11" hidden="1" outlineLevel="1" x14ac:dyDescent="0.25">
      <c r="B41" s="52" t="s">
        <v>460</v>
      </c>
      <c r="C41" s="52"/>
      <c r="D41" s="52"/>
      <c r="E41" s="52"/>
    </row>
    <row r="42" spans="2:11" hidden="1" outlineLevel="1" x14ac:dyDescent="0.25">
      <c r="B42" s="178" t="s">
        <v>461</v>
      </c>
      <c r="C42" s="178">
        <v>2021</v>
      </c>
      <c r="D42" s="178"/>
      <c r="E42" s="178"/>
      <c r="F42" s="178">
        <v>2020</v>
      </c>
      <c r="G42" s="178"/>
      <c r="H42" s="178"/>
      <c r="I42" s="178">
        <v>2019</v>
      </c>
      <c r="J42" s="178"/>
      <c r="K42" s="178"/>
    </row>
    <row r="43" spans="2:11" hidden="1" outlineLevel="1" x14ac:dyDescent="0.25">
      <c r="B43" s="178"/>
      <c r="C43" s="85" t="s">
        <v>463</v>
      </c>
      <c r="D43" s="85" t="s">
        <v>464</v>
      </c>
      <c r="E43" s="85" t="s">
        <v>393</v>
      </c>
      <c r="F43" s="85" t="s">
        <v>463</v>
      </c>
      <c r="G43" s="85" t="s">
        <v>464</v>
      </c>
      <c r="H43" s="85" t="s">
        <v>393</v>
      </c>
      <c r="I43" s="85" t="s">
        <v>463</v>
      </c>
      <c r="J43" s="85" t="s">
        <v>464</v>
      </c>
      <c r="K43" s="85" t="s">
        <v>393</v>
      </c>
    </row>
    <row r="44" spans="2:11" hidden="1" outlineLevel="1" x14ac:dyDescent="0.25">
      <c r="B44" s="198" t="s">
        <v>459</v>
      </c>
      <c r="C44" s="198"/>
      <c r="D44" s="198"/>
      <c r="E44" s="198"/>
      <c r="F44" s="198"/>
      <c r="G44" s="198"/>
      <c r="H44" s="198"/>
      <c r="I44" s="198"/>
      <c r="J44" s="198"/>
      <c r="K44" s="198"/>
    </row>
    <row r="45" spans="2:11" hidden="1" outlineLevel="1" x14ac:dyDescent="0.25">
      <c r="B45" s="48" t="s">
        <v>451</v>
      </c>
      <c r="C45" s="48">
        <v>2</v>
      </c>
      <c r="D45" s="48">
        <v>124</v>
      </c>
      <c r="E45" s="55">
        <f>SUM(C45:D45)</f>
        <v>126</v>
      </c>
      <c r="F45" s="48">
        <v>2</v>
      </c>
      <c r="G45" s="48">
        <v>120</v>
      </c>
      <c r="H45" s="55">
        <f>SUM(F45:G45)</f>
        <v>122</v>
      </c>
      <c r="I45" s="48">
        <v>2</v>
      </c>
      <c r="J45" s="48">
        <v>119</v>
      </c>
      <c r="K45" s="55">
        <f>SUM(I45:J45)</f>
        <v>121</v>
      </c>
    </row>
    <row r="46" spans="2:11" hidden="1" outlineLevel="1" x14ac:dyDescent="0.25">
      <c r="B46" s="48" t="s">
        <v>452</v>
      </c>
      <c r="C46" s="48">
        <v>0</v>
      </c>
      <c r="D46" s="48">
        <v>2</v>
      </c>
      <c r="E46" s="55">
        <f>SUM(C46:D46)</f>
        <v>2</v>
      </c>
      <c r="F46" s="48">
        <v>0</v>
      </c>
      <c r="G46" s="48">
        <v>1</v>
      </c>
      <c r="H46" s="55">
        <f>SUM(F46:G46)</f>
        <v>1</v>
      </c>
      <c r="I46" s="48">
        <v>0</v>
      </c>
      <c r="J46" s="48">
        <v>1</v>
      </c>
      <c r="K46" s="55">
        <f>SUM(I46:J46)</f>
        <v>1</v>
      </c>
    </row>
    <row r="47" spans="2:11" hidden="1" outlineLevel="1" x14ac:dyDescent="0.25">
      <c r="B47" s="55" t="s">
        <v>393</v>
      </c>
      <c r="C47" s="55">
        <f>SUM(C45:C46)</f>
        <v>2</v>
      </c>
      <c r="D47" s="55">
        <f t="shared" ref="D47" si="1">SUM(D45:D46)</f>
        <v>126</v>
      </c>
      <c r="E47" s="55">
        <f t="shared" ref="E47" si="2">SUM(E45:E46)</f>
        <v>128</v>
      </c>
      <c r="F47" s="55">
        <f t="shared" ref="F47" si="3">SUM(F45:F46)</f>
        <v>2</v>
      </c>
      <c r="G47" s="55">
        <f t="shared" ref="G47" si="4">SUM(G45:G46)</f>
        <v>121</v>
      </c>
      <c r="H47" s="55">
        <f t="shared" ref="H47" si="5">SUM(H45:H46)</f>
        <v>123</v>
      </c>
      <c r="I47" s="55">
        <f t="shared" ref="I47" si="6">SUM(I45:I46)</f>
        <v>2</v>
      </c>
      <c r="J47" s="55">
        <f t="shared" ref="J47" si="7">SUM(J45:J46)</f>
        <v>120</v>
      </c>
      <c r="K47" s="55">
        <f t="shared" ref="K47" si="8">SUM(K45:K46)</f>
        <v>122</v>
      </c>
    </row>
    <row r="48" spans="2:11" hidden="1" outlineLevel="1" x14ac:dyDescent="0.25"/>
    <row r="49" spans="2:13" s="34" customFormat="1" ht="15" collapsed="1" x14ac:dyDescent="0.25">
      <c r="M49" s="70"/>
    </row>
    <row r="50" spans="2:13" s="34" customFormat="1" ht="15" x14ac:dyDescent="0.25">
      <c r="B50" s="167" t="s">
        <v>299</v>
      </c>
      <c r="C50" s="168"/>
      <c r="D50" s="168"/>
      <c r="E50" s="168"/>
      <c r="F50" s="168"/>
      <c r="G50" s="168"/>
      <c r="H50" s="168"/>
      <c r="I50" s="168"/>
      <c r="J50" s="168"/>
      <c r="K50" s="168"/>
      <c r="M50" s="70"/>
    </row>
    <row r="51" spans="2:13" s="34" customFormat="1" ht="15" hidden="1" outlineLevel="1" x14ac:dyDescent="0.25">
      <c r="M51" s="70"/>
    </row>
    <row r="52" spans="2:13" hidden="1" outlineLevel="1" x14ac:dyDescent="0.25">
      <c r="B52" s="52" t="s">
        <v>466</v>
      </c>
      <c r="C52" s="52"/>
      <c r="D52" s="52"/>
      <c r="E52" s="52"/>
    </row>
    <row r="53" spans="2:13" hidden="1" outlineLevel="1" x14ac:dyDescent="0.25">
      <c r="B53" s="178" t="s">
        <v>467</v>
      </c>
      <c r="C53" s="178">
        <v>2021</v>
      </c>
      <c r="D53" s="178"/>
      <c r="E53" s="178"/>
      <c r="F53" s="178">
        <v>2020</v>
      </c>
      <c r="G53" s="178"/>
      <c r="H53" s="178"/>
      <c r="I53" s="178">
        <v>2019</v>
      </c>
      <c r="J53" s="178"/>
      <c r="K53" s="178"/>
    </row>
    <row r="54" spans="2:13" hidden="1" outlineLevel="1" x14ac:dyDescent="0.25">
      <c r="B54" s="178"/>
      <c r="C54" s="85" t="s">
        <v>449</v>
      </c>
      <c r="D54" s="85" t="s">
        <v>450</v>
      </c>
      <c r="E54" s="85" t="s">
        <v>393</v>
      </c>
      <c r="F54" s="85" t="s">
        <v>449</v>
      </c>
      <c r="G54" s="85" t="s">
        <v>450</v>
      </c>
      <c r="H54" s="85" t="s">
        <v>393</v>
      </c>
      <c r="I54" s="85" t="s">
        <v>449</v>
      </c>
      <c r="J54" s="85" t="s">
        <v>450</v>
      </c>
      <c r="K54" s="85" t="s">
        <v>393</v>
      </c>
    </row>
    <row r="55" spans="2:13" ht="12.75" hidden="1" customHeight="1" outlineLevel="1" x14ac:dyDescent="0.25">
      <c r="B55" s="198" t="s">
        <v>468</v>
      </c>
      <c r="C55" s="198"/>
      <c r="D55" s="198"/>
      <c r="E55" s="198"/>
      <c r="F55" s="198"/>
      <c r="G55" s="198"/>
      <c r="H55" s="198"/>
      <c r="I55" s="198"/>
      <c r="J55" s="198"/>
      <c r="K55" s="198"/>
    </row>
    <row r="56" spans="2:13" hidden="1" outlineLevel="1" x14ac:dyDescent="0.25">
      <c r="B56" s="48" t="s">
        <v>454</v>
      </c>
      <c r="C56" s="48">
        <v>2</v>
      </c>
      <c r="D56" s="48">
        <v>1</v>
      </c>
      <c r="E56" s="55">
        <f>SUM(C56:D56)</f>
        <v>3</v>
      </c>
      <c r="F56" s="48">
        <v>2</v>
      </c>
      <c r="G56" s="48">
        <v>1</v>
      </c>
      <c r="H56" s="55">
        <f>SUM(F56:G56)</f>
        <v>3</v>
      </c>
      <c r="I56" s="48">
        <v>2</v>
      </c>
      <c r="J56" s="48">
        <v>1</v>
      </c>
      <c r="K56" s="55">
        <f>SUM(I56:J56)</f>
        <v>3</v>
      </c>
    </row>
    <row r="57" spans="2:13" hidden="1" outlineLevel="1" x14ac:dyDescent="0.25">
      <c r="B57" s="48" t="s">
        <v>455</v>
      </c>
      <c r="C57" s="48">
        <v>23</v>
      </c>
      <c r="D57" s="48">
        <v>16</v>
      </c>
      <c r="E57" s="55">
        <f>SUM(C57:D57)</f>
        <v>39</v>
      </c>
      <c r="F57" s="48">
        <v>21</v>
      </c>
      <c r="G57" s="48">
        <v>14</v>
      </c>
      <c r="H57" s="55">
        <f>SUM(F57:G57)</f>
        <v>35</v>
      </c>
      <c r="I57" s="48">
        <v>20</v>
      </c>
      <c r="J57" s="48">
        <v>12</v>
      </c>
      <c r="K57" s="55">
        <f>SUM(I57:J57)</f>
        <v>32</v>
      </c>
    </row>
    <row r="58" spans="2:13" hidden="1" outlineLevel="1" x14ac:dyDescent="0.25">
      <c r="B58" s="48" t="s">
        <v>456</v>
      </c>
      <c r="C58" s="48">
        <v>24</v>
      </c>
      <c r="D58" s="48">
        <v>9</v>
      </c>
      <c r="E58" s="55">
        <f>SUM(C58:D58)</f>
        <v>33</v>
      </c>
      <c r="F58" s="48">
        <v>30</v>
      </c>
      <c r="G58" s="48">
        <v>7</v>
      </c>
      <c r="H58" s="55">
        <f>SUM(F58:G58)</f>
        <v>37</v>
      </c>
      <c r="I58" s="48">
        <v>30</v>
      </c>
      <c r="J58" s="48">
        <v>8</v>
      </c>
      <c r="K58" s="55">
        <f>SUM(I58:J58)</f>
        <v>38</v>
      </c>
    </row>
    <row r="59" spans="2:13" hidden="1" outlineLevel="1" x14ac:dyDescent="0.25">
      <c r="B59" s="48" t="s">
        <v>457</v>
      </c>
      <c r="C59" s="48">
        <v>24</v>
      </c>
      <c r="D59" s="48">
        <v>29</v>
      </c>
      <c r="E59" s="55">
        <f>SUM(C59:D59)</f>
        <v>53</v>
      </c>
      <c r="F59" s="48">
        <v>19</v>
      </c>
      <c r="G59" s="48">
        <v>29</v>
      </c>
      <c r="H59" s="55">
        <f>SUM(F59:G59)</f>
        <v>48</v>
      </c>
      <c r="I59" s="48">
        <v>19</v>
      </c>
      <c r="J59" s="48">
        <v>30</v>
      </c>
      <c r="K59" s="55">
        <f>SUM(I59:J59)</f>
        <v>49</v>
      </c>
    </row>
    <row r="60" spans="2:13" hidden="1" outlineLevel="1" x14ac:dyDescent="0.25">
      <c r="B60" s="55" t="s">
        <v>393</v>
      </c>
      <c r="C60" s="55">
        <f>SUM(C56:C59)</f>
        <v>73</v>
      </c>
      <c r="D60" s="55">
        <f t="shared" ref="D60:K60" si="9">SUM(D56:D59)</f>
        <v>55</v>
      </c>
      <c r="E60" s="55">
        <f t="shared" si="9"/>
        <v>128</v>
      </c>
      <c r="F60" s="55">
        <f t="shared" si="9"/>
        <v>72</v>
      </c>
      <c r="G60" s="55">
        <f t="shared" si="9"/>
        <v>51</v>
      </c>
      <c r="H60" s="55">
        <f t="shared" si="9"/>
        <v>123</v>
      </c>
      <c r="I60" s="55">
        <f t="shared" si="9"/>
        <v>71</v>
      </c>
      <c r="J60" s="55">
        <f t="shared" si="9"/>
        <v>51</v>
      </c>
      <c r="K60" s="55">
        <f t="shared" si="9"/>
        <v>122</v>
      </c>
    </row>
    <row r="61" spans="2:13" hidden="1" outlineLevel="1" x14ac:dyDescent="0.25">
      <c r="B61" s="198" t="s">
        <v>469</v>
      </c>
      <c r="C61" s="198"/>
      <c r="D61" s="198"/>
      <c r="E61" s="198"/>
      <c r="F61" s="198"/>
      <c r="G61" s="198"/>
      <c r="H61" s="198"/>
      <c r="I61" s="198"/>
      <c r="J61" s="198"/>
      <c r="K61" s="198"/>
    </row>
    <row r="62" spans="2:13" hidden="1" outlineLevel="1" x14ac:dyDescent="0.25">
      <c r="B62" s="48" t="s">
        <v>470</v>
      </c>
      <c r="C62" s="48">
        <v>1</v>
      </c>
      <c r="D62" s="48">
        <v>1</v>
      </c>
      <c r="E62" s="55">
        <f t="shared" ref="E62:E67" si="10">SUM(C62:D62)</f>
        <v>2</v>
      </c>
      <c r="F62" s="48">
        <v>0</v>
      </c>
      <c r="G62" s="48">
        <v>0</v>
      </c>
      <c r="H62" s="55">
        <f t="shared" ref="H62:H67" si="11">SUM(F62:G62)</f>
        <v>0</v>
      </c>
      <c r="I62" s="48">
        <v>1</v>
      </c>
      <c r="J62" s="48">
        <v>1</v>
      </c>
      <c r="K62" s="55">
        <f t="shared" ref="K62:K67" si="12">SUM(I62:J62)</f>
        <v>2</v>
      </c>
    </row>
    <row r="63" spans="2:13" hidden="1" outlineLevel="1" x14ac:dyDescent="0.25">
      <c r="B63" s="48" t="s">
        <v>471</v>
      </c>
      <c r="C63" s="48">
        <v>7</v>
      </c>
      <c r="D63" s="48">
        <v>4</v>
      </c>
      <c r="E63" s="55">
        <f t="shared" si="10"/>
        <v>11</v>
      </c>
      <c r="F63" s="48">
        <v>4</v>
      </c>
      <c r="G63" s="48">
        <v>3</v>
      </c>
      <c r="H63" s="55">
        <f t="shared" si="11"/>
        <v>7</v>
      </c>
      <c r="I63" s="48">
        <v>5</v>
      </c>
      <c r="J63" s="48">
        <v>4</v>
      </c>
      <c r="K63" s="55">
        <f t="shared" si="12"/>
        <v>9</v>
      </c>
    </row>
    <row r="64" spans="2:13" hidden="1" outlineLevel="1" x14ac:dyDescent="0.25">
      <c r="B64" s="48" t="s">
        <v>472</v>
      </c>
      <c r="C64" s="48">
        <v>23</v>
      </c>
      <c r="D64" s="48">
        <v>19</v>
      </c>
      <c r="E64" s="55">
        <f t="shared" si="10"/>
        <v>42</v>
      </c>
      <c r="F64" s="48">
        <v>27</v>
      </c>
      <c r="G64" s="48">
        <v>23</v>
      </c>
      <c r="H64" s="55">
        <f t="shared" si="11"/>
        <v>50</v>
      </c>
      <c r="I64" s="48">
        <v>24</v>
      </c>
      <c r="J64" s="48">
        <v>26</v>
      </c>
      <c r="K64" s="55">
        <f t="shared" si="12"/>
        <v>50</v>
      </c>
    </row>
    <row r="65" spans="2:11" hidden="1" outlineLevel="1" x14ac:dyDescent="0.25">
      <c r="B65" s="48" t="s">
        <v>473</v>
      </c>
      <c r="C65" s="48">
        <v>15</v>
      </c>
      <c r="D65" s="48">
        <v>26</v>
      </c>
      <c r="E65" s="55">
        <f t="shared" si="10"/>
        <v>41</v>
      </c>
      <c r="F65" s="48">
        <v>13</v>
      </c>
      <c r="G65" s="48">
        <v>20</v>
      </c>
      <c r="H65" s="55">
        <f t="shared" si="11"/>
        <v>33</v>
      </c>
      <c r="I65" s="48">
        <v>10</v>
      </c>
      <c r="J65" s="48">
        <v>16</v>
      </c>
      <c r="K65" s="55">
        <f t="shared" si="12"/>
        <v>26</v>
      </c>
    </row>
    <row r="66" spans="2:11" hidden="1" outlineLevel="1" x14ac:dyDescent="0.25">
      <c r="B66" s="48" t="s">
        <v>474</v>
      </c>
      <c r="C66" s="48">
        <v>13</v>
      </c>
      <c r="D66" s="48">
        <v>5</v>
      </c>
      <c r="E66" s="55">
        <f t="shared" si="10"/>
        <v>18</v>
      </c>
      <c r="F66" s="48">
        <v>11</v>
      </c>
      <c r="G66" s="48">
        <v>4</v>
      </c>
      <c r="H66" s="55">
        <f t="shared" si="11"/>
        <v>15</v>
      </c>
      <c r="I66" s="48">
        <v>10</v>
      </c>
      <c r="J66" s="48">
        <v>3</v>
      </c>
      <c r="K66" s="55">
        <f t="shared" si="12"/>
        <v>13</v>
      </c>
    </row>
    <row r="67" spans="2:11" hidden="1" outlineLevel="1" x14ac:dyDescent="0.25">
      <c r="B67" s="48" t="s">
        <v>475</v>
      </c>
      <c r="C67" s="48">
        <v>14</v>
      </c>
      <c r="D67" s="48">
        <v>0</v>
      </c>
      <c r="E67" s="55">
        <f t="shared" si="10"/>
        <v>14</v>
      </c>
      <c r="F67" s="48">
        <v>17</v>
      </c>
      <c r="G67" s="48">
        <v>1</v>
      </c>
      <c r="H67" s="55">
        <f t="shared" si="11"/>
        <v>18</v>
      </c>
      <c r="I67" s="48">
        <v>21</v>
      </c>
      <c r="J67" s="48">
        <v>1</v>
      </c>
      <c r="K67" s="55">
        <f t="shared" si="12"/>
        <v>22</v>
      </c>
    </row>
    <row r="68" spans="2:11" hidden="1" outlineLevel="1" x14ac:dyDescent="0.25"/>
    <row r="69" spans="2:11" hidden="1" outlineLevel="1" x14ac:dyDescent="0.25"/>
    <row r="70" spans="2:11" hidden="1" outlineLevel="1" x14ac:dyDescent="0.25">
      <c r="B70" s="52" t="s">
        <v>466</v>
      </c>
    </row>
    <row r="71" spans="2:11" ht="25.5" hidden="1" outlineLevel="1" x14ac:dyDescent="0.25">
      <c r="B71" s="85" t="s">
        <v>480</v>
      </c>
      <c r="C71" s="85">
        <v>2021</v>
      </c>
      <c r="D71" s="85">
        <v>2020</v>
      </c>
      <c r="E71" s="85">
        <v>2019</v>
      </c>
    </row>
    <row r="72" spans="2:11" hidden="1" outlineLevel="1" x14ac:dyDescent="0.25">
      <c r="B72" s="48" t="s">
        <v>476</v>
      </c>
      <c r="C72" s="89">
        <v>0.16</v>
      </c>
      <c r="D72" s="89">
        <v>0.18</v>
      </c>
      <c r="E72" s="89">
        <v>0.19700000000000001</v>
      </c>
    </row>
    <row r="73" spans="2:11" hidden="1" outlineLevel="1" x14ac:dyDescent="0.25">
      <c r="B73" s="48" t="s">
        <v>477</v>
      </c>
      <c r="C73" s="89">
        <v>0.39</v>
      </c>
      <c r="D73" s="89">
        <v>0.39</v>
      </c>
      <c r="E73" s="89">
        <v>0.377</v>
      </c>
    </row>
    <row r="74" spans="2:11" hidden="1" outlineLevel="1" x14ac:dyDescent="0.25">
      <c r="B74" s="48" t="s">
        <v>478</v>
      </c>
      <c r="C74" s="89">
        <v>0.24</v>
      </c>
      <c r="D74" s="89">
        <v>0.19</v>
      </c>
      <c r="E74" s="89">
        <v>0.189</v>
      </c>
    </row>
    <row r="75" spans="2:11" hidden="1" outlineLevel="1" x14ac:dyDescent="0.25">
      <c r="B75" s="48" t="s">
        <v>479</v>
      </c>
      <c r="C75" s="89">
        <v>0.21</v>
      </c>
      <c r="D75" s="89">
        <v>0.24</v>
      </c>
      <c r="E75" s="89">
        <v>0.23799999999999999</v>
      </c>
    </row>
    <row r="76" spans="2:11" hidden="1" outlineLevel="1" x14ac:dyDescent="0.25"/>
    <row r="77" spans="2:11" hidden="1" outlineLevel="1" x14ac:dyDescent="0.25"/>
    <row r="78" spans="2:11" hidden="1" outlineLevel="1" x14ac:dyDescent="0.25">
      <c r="B78" s="52" t="s">
        <v>466</v>
      </c>
    </row>
    <row r="79" spans="2:11" ht="25.5" hidden="1" outlineLevel="1" x14ac:dyDescent="0.25">
      <c r="B79" s="85" t="s">
        <v>487</v>
      </c>
      <c r="C79" s="85">
        <v>2021</v>
      </c>
      <c r="D79" s="85">
        <v>2020</v>
      </c>
      <c r="E79" s="85">
        <v>2019</v>
      </c>
    </row>
    <row r="80" spans="2:11" hidden="1" outlineLevel="1" x14ac:dyDescent="0.25">
      <c r="B80" s="48" t="s">
        <v>485</v>
      </c>
      <c r="C80" s="89">
        <v>0.1</v>
      </c>
      <c r="D80" s="89">
        <v>0.06</v>
      </c>
      <c r="E80" s="89">
        <v>0.08</v>
      </c>
    </row>
    <row r="81" spans="2:5" hidden="1" outlineLevel="1" x14ac:dyDescent="0.25">
      <c r="B81" s="48" t="s">
        <v>481</v>
      </c>
      <c r="C81" s="89">
        <v>0.4</v>
      </c>
      <c r="D81" s="89">
        <v>0.42</v>
      </c>
      <c r="E81" s="89">
        <v>0.45</v>
      </c>
    </row>
    <row r="82" spans="2:5" hidden="1" outlineLevel="1" x14ac:dyDescent="0.25">
      <c r="B82" s="48" t="s">
        <v>482</v>
      </c>
      <c r="C82" s="89">
        <v>0.34</v>
      </c>
      <c r="D82" s="89">
        <v>0.32</v>
      </c>
      <c r="E82" s="89">
        <v>0.3</v>
      </c>
    </row>
    <row r="83" spans="2:5" hidden="1" outlineLevel="1" x14ac:dyDescent="0.25">
      <c r="B83" s="48" t="s">
        <v>483</v>
      </c>
      <c r="C83" s="89">
        <v>0.12</v>
      </c>
      <c r="D83" s="89">
        <v>0.15</v>
      </c>
      <c r="E83" s="89">
        <v>0.13</v>
      </c>
    </row>
    <row r="84" spans="2:5" hidden="1" outlineLevel="1" x14ac:dyDescent="0.25">
      <c r="B84" s="48" t="s">
        <v>484</v>
      </c>
      <c r="C84" s="89">
        <v>0.04</v>
      </c>
      <c r="D84" s="89">
        <v>0.05</v>
      </c>
      <c r="E84" s="89">
        <v>0.04</v>
      </c>
    </row>
    <row r="85" spans="2:5" hidden="1" outlineLevel="1" x14ac:dyDescent="0.25"/>
    <row r="86" spans="2:5" hidden="1" outlineLevel="1" x14ac:dyDescent="0.25"/>
    <row r="87" spans="2:5" hidden="1" outlineLevel="1" x14ac:dyDescent="0.25"/>
    <row r="88" spans="2:5" hidden="1" outlineLevel="1" x14ac:dyDescent="0.25"/>
    <row r="89" spans="2:5" hidden="1" outlineLevel="1" x14ac:dyDescent="0.25"/>
    <row r="90" spans="2:5" hidden="1" outlineLevel="1" x14ac:dyDescent="0.25"/>
    <row r="91" spans="2:5" hidden="1" outlineLevel="1" x14ac:dyDescent="0.25"/>
    <row r="92" spans="2:5" hidden="1" outlineLevel="1" x14ac:dyDescent="0.25"/>
    <row r="93" spans="2:5" hidden="1" outlineLevel="1" x14ac:dyDescent="0.25"/>
    <row r="94" spans="2:5" hidden="1" outlineLevel="1" x14ac:dyDescent="0.25"/>
    <row r="95" spans="2:5" hidden="1" outlineLevel="1" x14ac:dyDescent="0.25"/>
    <row r="96" spans="2:5" hidden="1" outlineLevel="1" x14ac:dyDescent="0.25"/>
    <row r="97" spans="2:7" hidden="1" outlineLevel="1" x14ac:dyDescent="0.25"/>
    <row r="98" spans="2:7" hidden="1" outlineLevel="1" x14ac:dyDescent="0.25"/>
    <row r="99" spans="2:7" hidden="1" outlineLevel="1" x14ac:dyDescent="0.25"/>
    <row r="100" spans="2:7" hidden="1" outlineLevel="1" x14ac:dyDescent="0.25"/>
    <row r="101" spans="2:7" hidden="1" outlineLevel="1" x14ac:dyDescent="0.25"/>
    <row r="102" spans="2:7" hidden="1" outlineLevel="1" x14ac:dyDescent="0.25"/>
    <row r="103" spans="2:7" hidden="1" outlineLevel="1" x14ac:dyDescent="0.25"/>
    <row r="104" spans="2:7" hidden="1" outlineLevel="1" x14ac:dyDescent="0.25"/>
    <row r="105" spans="2:7" hidden="1" outlineLevel="1" x14ac:dyDescent="0.25">
      <c r="B105" s="52" t="s">
        <v>488</v>
      </c>
    </row>
    <row r="106" spans="2:7" hidden="1" outlineLevel="1" x14ac:dyDescent="0.25">
      <c r="B106" s="177" t="s">
        <v>490</v>
      </c>
      <c r="C106" s="177"/>
      <c r="D106" s="177"/>
      <c r="E106" s="85">
        <v>2021</v>
      </c>
      <c r="F106" s="85">
        <v>2020</v>
      </c>
      <c r="G106" s="85">
        <v>2019</v>
      </c>
    </row>
    <row r="107" spans="2:7" hidden="1" outlineLevel="1" x14ac:dyDescent="0.25">
      <c r="B107" s="198" t="s">
        <v>489</v>
      </c>
      <c r="C107" s="198"/>
      <c r="D107" s="198"/>
      <c r="E107" s="198"/>
      <c r="F107" s="198"/>
      <c r="G107" s="198"/>
    </row>
    <row r="108" spans="2:7" hidden="1" outlineLevel="1" x14ac:dyDescent="0.25">
      <c r="B108" s="199" t="s">
        <v>455</v>
      </c>
      <c r="C108" s="199"/>
      <c r="D108" s="199"/>
      <c r="E108" s="78">
        <v>0.74113402494008873</v>
      </c>
      <c r="F108" s="78">
        <v>0.69492411340798987</v>
      </c>
      <c r="G108" s="78">
        <v>0.63448394065585934</v>
      </c>
    </row>
    <row r="109" spans="2:7" hidden="1" outlineLevel="1" x14ac:dyDescent="0.25">
      <c r="B109" s="199" t="s">
        <v>456</v>
      </c>
      <c r="C109" s="199"/>
      <c r="D109" s="199"/>
      <c r="E109" s="78">
        <v>0.67934956305022254</v>
      </c>
      <c r="F109" s="78">
        <v>0.79813456385256354</v>
      </c>
      <c r="G109" s="78">
        <v>0.83864865561459467</v>
      </c>
    </row>
    <row r="110" spans="2:7" hidden="1" outlineLevel="1" x14ac:dyDescent="0.25">
      <c r="B110" s="199" t="s">
        <v>457</v>
      </c>
      <c r="C110" s="199"/>
      <c r="D110" s="199"/>
      <c r="E110" s="78">
        <v>1.089187078210482</v>
      </c>
      <c r="F110" s="78">
        <v>0.97165529692203578</v>
      </c>
      <c r="G110" s="78">
        <v>0.94100967131386837</v>
      </c>
    </row>
    <row r="111" spans="2:7" hidden="1" outlineLevel="1" x14ac:dyDescent="0.25">
      <c r="B111" s="198" t="s">
        <v>492</v>
      </c>
      <c r="C111" s="198"/>
      <c r="D111" s="198"/>
      <c r="E111" s="198"/>
      <c r="F111" s="198"/>
      <c r="G111" s="198"/>
    </row>
    <row r="112" spans="2:7" hidden="1" outlineLevel="1" x14ac:dyDescent="0.25">
      <c r="B112" s="199" t="s">
        <v>455</v>
      </c>
      <c r="C112" s="199"/>
      <c r="D112" s="199"/>
      <c r="E112" s="78">
        <v>0.76349141784621233</v>
      </c>
      <c r="F112" s="78">
        <v>0.67201668964063255</v>
      </c>
      <c r="G112" s="78">
        <v>0.61975930126367162</v>
      </c>
    </row>
    <row r="113" spans="2:13" hidden="1" outlineLevel="1" x14ac:dyDescent="0.25">
      <c r="B113" s="199" t="s">
        <v>456</v>
      </c>
      <c r="C113" s="199"/>
      <c r="D113" s="199"/>
      <c r="E113" s="78">
        <v>0.70572586283431327</v>
      </c>
      <c r="F113" s="78">
        <v>0.83319662389348315</v>
      </c>
      <c r="G113" s="78">
        <v>0.82352894291896361</v>
      </c>
    </row>
    <row r="114" spans="2:13" hidden="1" outlineLevel="1" x14ac:dyDescent="0.25">
      <c r="B114" s="199" t="s">
        <v>457</v>
      </c>
      <c r="C114" s="199"/>
      <c r="D114" s="199"/>
      <c r="E114" s="78">
        <v>1.0907463107155573</v>
      </c>
      <c r="F114" s="78">
        <v>0.96152329489185862</v>
      </c>
      <c r="G114" s="78">
        <v>0.93558765790488341</v>
      </c>
    </row>
    <row r="115" spans="2:13" ht="12.75" hidden="1" customHeight="1" outlineLevel="1" x14ac:dyDescent="0.25">
      <c r="B115" s="174" t="s">
        <v>491</v>
      </c>
      <c r="C115" s="174"/>
      <c r="D115" s="174"/>
      <c r="E115" s="174"/>
      <c r="F115" s="174"/>
      <c r="G115" s="174"/>
    </row>
    <row r="116" spans="2:13" ht="12.75" hidden="1" customHeight="1" outlineLevel="1" x14ac:dyDescent="0.25">
      <c r="B116" s="174"/>
      <c r="C116" s="174"/>
      <c r="D116" s="174"/>
      <c r="E116" s="174"/>
      <c r="F116" s="174"/>
      <c r="G116" s="174"/>
    </row>
    <row r="117" spans="2:13" hidden="1" outlineLevel="1" x14ac:dyDescent="0.25">
      <c r="B117" s="174"/>
      <c r="C117" s="174"/>
      <c r="D117" s="174"/>
      <c r="E117" s="174"/>
      <c r="F117" s="174"/>
      <c r="G117" s="174"/>
    </row>
    <row r="118" spans="2:13" hidden="1" outlineLevel="1" x14ac:dyDescent="0.25"/>
    <row r="119" spans="2:13" s="34" customFormat="1" ht="15" collapsed="1" x14ac:dyDescent="0.25">
      <c r="M119" s="70"/>
    </row>
    <row r="120" spans="2:13" s="34" customFormat="1" ht="15" x14ac:dyDescent="0.25">
      <c r="B120" s="167" t="s">
        <v>493</v>
      </c>
      <c r="C120" s="168"/>
      <c r="D120" s="168"/>
      <c r="E120" s="168"/>
      <c r="F120" s="168"/>
      <c r="G120" s="168"/>
      <c r="H120" s="168"/>
      <c r="I120" s="168"/>
      <c r="J120" s="168"/>
      <c r="K120" s="168"/>
      <c r="M120" s="70"/>
    </row>
    <row r="121" spans="2:13" s="34" customFormat="1" ht="15" hidden="1" outlineLevel="1" x14ac:dyDescent="0.25">
      <c r="M121" s="70"/>
    </row>
    <row r="122" spans="2:13" hidden="1" outlineLevel="1" x14ac:dyDescent="0.25">
      <c r="B122" s="52" t="s">
        <v>494</v>
      </c>
    </row>
    <row r="123" spans="2:13" ht="15" hidden="1" customHeight="1" outlineLevel="1" x14ac:dyDescent="0.25">
      <c r="B123" s="178" t="s">
        <v>495</v>
      </c>
      <c r="C123" s="178">
        <v>2021</v>
      </c>
      <c r="D123" s="178"/>
      <c r="E123" s="178">
        <v>2020</v>
      </c>
      <c r="F123" s="178"/>
      <c r="G123" s="178">
        <v>2019</v>
      </c>
      <c r="H123" s="178"/>
    </row>
    <row r="124" spans="2:13" hidden="1" outlineLevel="1" x14ac:dyDescent="0.25">
      <c r="B124" s="178"/>
      <c r="C124" s="85" t="s">
        <v>496</v>
      </c>
      <c r="D124" s="85" t="s">
        <v>497</v>
      </c>
      <c r="E124" s="85" t="s">
        <v>496</v>
      </c>
      <c r="F124" s="85" t="s">
        <v>497</v>
      </c>
      <c r="G124" s="85" t="s">
        <v>496</v>
      </c>
      <c r="H124" s="85" t="s">
        <v>497</v>
      </c>
    </row>
    <row r="125" spans="2:13" hidden="1" outlineLevel="1" x14ac:dyDescent="0.25">
      <c r="B125" s="192" t="s">
        <v>498</v>
      </c>
      <c r="C125" s="193"/>
      <c r="D125" s="193"/>
      <c r="E125" s="193"/>
      <c r="F125" s="193"/>
      <c r="G125" s="193"/>
      <c r="H125" s="194"/>
    </row>
    <row r="126" spans="2:13" hidden="1" outlineLevel="1" x14ac:dyDescent="0.25">
      <c r="B126" s="48" t="s">
        <v>449</v>
      </c>
      <c r="C126" s="48">
        <v>15</v>
      </c>
      <c r="D126" s="48">
        <v>14</v>
      </c>
      <c r="E126" s="48">
        <v>7</v>
      </c>
      <c r="F126" s="48">
        <v>6</v>
      </c>
      <c r="G126" s="48">
        <v>5</v>
      </c>
      <c r="H126" s="48">
        <v>4</v>
      </c>
    </row>
    <row r="127" spans="2:13" hidden="1" outlineLevel="1" x14ac:dyDescent="0.25">
      <c r="B127" s="48" t="s">
        <v>450</v>
      </c>
      <c r="C127" s="48">
        <v>15</v>
      </c>
      <c r="D127" s="48">
        <v>10</v>
      </c>
      <c r="E127" s="48">
        <v>4</v>
      </c>
      <c r="F127" s="48">
        <v>5</v>
      </c>
      <c r="G127" s="48">
        <v>6</v>
      </c>
      <c r="H127" s="48">
        <v>6</v>
      </c>
    </row>
    <row r="128" spans="2:13" hidden="1" outlineLevel="1" x14ac:dyDescent="0.25">
      <c r="B128" s="55" t="s">
        <v>393</v>
      </c>
      <c r="C128" s="55">
        <v>30</v>
      </c>
      <c r="D128" s="55">
        <v>24</v>
      </c>
      <c r="E128" s="55">
        <v>11</v>
      </c>
      <c r="F128" s="55">
        <v>11</v>
      </c>
      <c r="G128" s="55">
        <v>11</v>
      </c>
      <c r="H128" s="55">
        <v>10</v>
      </c>
    </row>
    <row r="129" spans="2:8" hidden="1" outlineLevel="1" x14ac:dyDescent="0.25">
      <c r="B129" s="192" t="s">
        <v>499</v>
      </c>
      <c r="C129" s="193"/>
      <c r="D129" s="193"/>
      <c r="E129" s="193"/>
      <c r="F129" s="193"/>
      <c r="G129" s="193"/>
      <c r="H129" s="194"/>
    </row>
    <row r="130" spans="2:8" hidden="1" outlineLevel="1" x14ac:dyDescent="0.25">
      <c r="B130" s="48" t="s">
        <v>470</v>
      </c>
      <c r="C130" s="48">
        <v>2</v>
      </c>
      <c r="D130" s="48">
        <v>0</v>
      </c>
      <c r="E130" s="48">
        <v>0</v>
      </c>
      <c r="F130" s="48">
        <v>1</v>
      </c>
      <c r="G130" s="48">
        <v>2</v>
      </c>
      <c r="H130" s="48">
        <v>1</v>
      </c>
    </row>
    <row r="131" spans="2:8" hidden="1" outlineLevel="1" x14ac:dyDescent="0.25">
      <c r="B131" s="48" t="s">
        <v>471</v>
      </c>
      <c r="C131" s="48">
        <v>9</v>
      </c>
      <c r="D131" s="48">
        <v>4</v>
      </c>
      <c r="E131" s="48">
        <v>0</v>
      </c>
      <c r="F131" s="48">
        <v>0</v>
      </c>
      <c r="G131" s="48">
        <v>3</v>
      </c>
      <c r="H131" s="48">
        <v>1</v>
      </c>
    </row>
    <row r="132" spans="2:8" hidden="1" outlineLevel="1" x14ac:dyDescent="0.25">
      <c r="B132" s="48" t="s">
        <v>472</v>
      </c>
      <c r="C132" s="48">
        <v>7</v>
      </c>
      <c r="D132" s="48">
        <v>10</v>
      </c>
      <c r="E132" s="48">
        <v>4</v>
      </c>
      <c r="F132" s="48">
        <v>3</v>
      </c>
      <c r="G132" s="48">
        <v>4</v>
      </c>
      <c r="H132" s="48">
        <v>6</v>
      </c>
    </row>
    <row r="133" spans="2:8" hidden="1" outlineLevel="1" x14ac:dyDescent="0.25">
      <c r="B133" s="48" t="s">
        <v>473</v>
      </c>
      <c r="C133" s="48">
        <v>9</v>
      </c>
      <c r="D133" s="48">
        <v>2</v>
      </c>
      <c r="E133" s="48">
        <v>5</v>
      </c>
      <c r="F133" s="48">
        <v>2</v>
      </c>
      <c r="G133" s="48">
        <v>1</v>
      </c>
      <c r="H133" s="48">
        <v>2</v>
      </c>
    </row>
    <row r="134" spans="2:8" hidden="1" outlineLevel="1" x14ac:dyDescent="0.25">
      <c r="B134" s="48" t="s">
        <v>474</v>
      </c>
      <c r="C134" s="48">
        <v>3</v>
      </c>
      <c r="D134" s="48">
        <v>2</v>
      </c>
      <c r="E134" s="48">
        <v>1</v>
      </c>
      <c r="F134" s="48">
        <v>0</v>
      </c>
      <c r="G134" s="48">
        <v>1</v>
      </c>
      <c r="H134" s="48">
        <v>0</v>
      </c>
    </row>
    <row r="135" spans="2:8" hidden="1" outlineLevel="1" x14ac:dyDescent="0.25">
      <c r="B135" s="48" t="s">
        <v>475</v>
      </c>
      <c r="C135" s="48">
        <v>0</v>
      </c>
      <c r="D135" s="48">
        <v>6</v>
      </c>
      <c r="E135" s="48">
        <v>1</v>
      </c>
      <c r="F135" s="48">
        <v>5</v>
      </c>
      <c r="G135" s="48">
        <v>0</v>
      </c>
      <c r="H135" s="48">
        <v>0</v>
      </c>
    </row>
    <row r="136" spans="2:8" hidden="1" outlineLevel="1" x14ac:dyDescent="0.25"/>
    <row r="137" spans="2:8" hidden="1" outlineLevel="1" x14ac:dyDescent="0.25"/>
    <row r="138" spans="2:8" hidden="1" outlineLevel="1" x14ac:dyDescent="0.25">
      <c r="B138" s="52" t="s">
        <v>494</v>
      </c>
    </row>
    <row r="139" spans="2:8" hidden="1" outlineLevel="1" x14ac:dyDescent="0.25">
      <c r="B139" s="178" t="s">
        <v>501</v>
      </c>
      <c r="C139" s="178">
        <v>2021</v>
      </c>
      <c r="D139" s="178"/>
      <c r="E139" s="178">
        <v>2020</v>
      </c>
      <c r="F139" s="178"/>
      <c r="G139" s="178">
        <v>2019</v>
      </c>
      <c r="H139" s="178"/>
    </row>
    <row r="140" spans="2:8" hidden="1" outlineLevel="1" x14ac:dyDescent="0.25">
      <c r="B140" s="178"/>
      <c r="C140" s="85" t="s">
        <v>500</v>
      </c>
      <c r="D140" s="85" t="s">
        <v>493</v>
      </c>
      <c r="E140" s="85" t="s">
        <v>500</v>
      </c>
      <c r="F140" s="85" t="s">
        <v>493</v>
      </c>
      <c r="G140" s="85" t="s">
        <v>500</v>
      </c>
      <c r="H140" s="85" t="s">
        <v>493</v>
      </c>
    </row>
    <row r="141" spans="2:8" hidden="1" outlineLevel="1" x14ac:dyDescent="0.25">
      <c r="B141" s="192" t="s">
        <v>498</v>
      </c>
      <c r="C141" s="193"/>
      <c r="D141" s="193"/>
      <c r="E141" s="193"/>
      <c r="F141" s="193"/>
      <c r="G141" s="193"/>
      <c r="H141" s="194"/>
    </row>
    <row r="142" spans="2:8" hidden="1" outlineLevel="1" x14ac:dyDescent="0.25">
      <c r="B142" s="48" t="s">
        <v>449</v>
      </c>
      <c r="C142" s="90">
        <v>0.20547945205479451</v>
      </c>
      <c r="D142" s="90">
        <v>0.19863013698630136</v>
      </c>
      <c r="E142" s="90">
        <v>9.7222222222222224E-2</v>
      </c>
      <c r="F142" s="90">
        <v>9.0277777777777776E-2</v>
      </c>
      <c r="G142" s="90">
        <v>7.0422535211267609E-2</v>
      </c>
      <c r="H142" s="90">
        <v>6.3380281690140844E-2</v>
      </c>
    </row>
    <row r="143" spans="2:8" hidden="1" outlineLevel="1" x14ac:dyDescent="0.25">
      <c r="B143" s="48" t="s">
        <v>450</v>
      </c>
      <c r="C143" s="90">
        <v>0.27272727272727271</v>
      </c>
      <c r="D143" s="90">
        <v>0.22727272727272727</v>
      </c>
      <c r="E143" s="90">
        <v>7.8431372549019607E-2</v>
      </c>
      <c r="F143" s="90">
        <v>8.8235294117647065E-2</v>
      </c>
      <c r="G143" s="90">
        <v>0.11764705882352941</v>
      </c>
      <c r="H143" s="90">
        <v>0.11764705882352941</v>
      </c>
    </row>
    <row r="144" spans="2:8" hidden="1" outlineLevel="1" x14ac:dyDescent="0.25">
      <c r="B144" s="55" t="s">
        <v>393</v>
      </c>
      <c r="C144" s="91">
        <v>0.234375</v>
      </c>
      <c r="D144" s="91">
        <v>0.2109375</v>
      </c>
      <c r="E144" s="91">
        <v>8.943089430894309E-2</v>
      </c>
      <c r="F144" s="91">
        <v>8.943089430894309E-2</v>
      </c>
      <c r="G144" s="91">
        <v>9.0163934426229511E-2</v>
      </c>
      <c r="H144" s="91">
        <v>8.6065573770491802E-2</v>
      </c>
    </row>
    <row r="145" spans="2:13" hidden="1" outlineLevel="1" x14ac:dyDescent="0.25">
      <c r="B145" s="192" t="s">
        <v>499</v>
      </c>
      <c r="C145" s="193"/>
      <c r="D145" s="193"/>
      <c r="E145" s="193"/>
      <c r="F145" s="193"/>
      <c r="G145" s="193"/>
      <c r="H145" s="194"/>
    </row>
    <row r="146" spans="2:13" hidden="1" outlineLevel="1" x14ac:dyDescent="0.25">
      <c r="B146" s="48" t="s">
        <v>470</v>
      </c>
      <c r="C146" s="90">
        <v>1</v>
      </c>
      <c r="D146" s="90">
        <v>0.5</v>
      </c>
      <c r="E146" s="90">
        <v>0</v>
      </c>
      <c r="F146" s="90">
        <v>0</v>
      </c>
      <c r="G146" s="90">
        <v>1</v>
      </c>
      <c r="H146" s="90">
        <v>0.75</v>
      </c>
    </row>
    <row r="147" spans="2:13" hidden="1" outlineLevel="1" x14ac:dyDescent="0.25">
      <c r="B147" s="48" t="s">
        <v>471</v>
      </c>
      <c r="C147" s="90">
        <v>0.81818181818181823</v>
      </c>
      <c r="D147" s="90">
        <v>0.59090909090909094</v>
      </c>
      <c r="E147" s="90">
        <v>0</v>
      </c>
      <c r="F147" s="90">
        <v>0</v>
      </c>
      <c r="G147" s="90">
        <v>0.33333333333333331</v>
      </c>
      <c r="H147" s="90">
        <v>0.22222222222222221</v>
      </c>
    </row>
    <row r="148" spans="2:13" hidden="1" outlineLevel="1" x14ac:dyDescent="0.25">
      <c r="B148" s="48" t="s">
        <v>472</v>
      </c>
      <c r="C148" s="90">
        <v>0.16666666666666666</v>
      </c>
      <c r="D148" s="90">
        <v>0.20238095238095238</v>
      </c>
      <c r="E148" s="90">
        <v>0.08</v>
      </c>
      <c r="F148" s="90">
        <v>7.0000000000000007E-2</v>
      </c>
      <c r="G148" s="90">
        <v>0.08</v>
      </c>
      <c r="H148" s="90">
        <v>0.1</v>
      </c>
    </row>
    <row r="149" spans="2:13" hidden="1" outlineLevel="1" x14ac:dyDescent="0.25">
      <c r="B149" s="48" t="s">
        <v>473</v>
      </c>
      <c r="C149" s="90">
        <v>0.21951219512195122</v>
      </c>
      <c r="D149" s="90">
        <v>0.13414634146341464</v>
      </c>
      <c r="E149" s="90">
        <v>0.15151515151515152</v>
      </c>
      <c r="F149" s="90">
        <v>0.10606060606060606</v>
      </c>
      <c r="G149" s="90">
        <v>3.8461538461538464E-2</v>
      </c>
      <c r="H149" s="90">
        <v>5.7692307692307696E-2</v>
      </c>
    </row>
    <row r="150" spans="2:13" hidden="1" outlineLevel="1" x14ac:dyDescent="0.25">
      <c r="B150" s="48" t="s">
        <v>474</v>
      </c>
      <c r="C150" s="90">
        <v>0.16666666666666666</v>
      </c>
      <c r="D150" s="90">
        <v>0.1388888888888889</v>
      </c>
      <c r="E150" s="90">
        <v>6.6666666666666666E-2</v>
      </c>
      <c r="F150" s="90">
        <v>3.3333333333333333E-2</v>
      </c>
      <c r="G150" s="90">
        <v>7.6923076923076927E-2</v>
      </c>
      <c r="H150" s="90">
        <v>3.8461538461538464E-2</v>
      </c>
    </row>
    <row r="151" spans="2:13" hidden="1" outlineLevel="1" x14ac:dyDescent="0.25">
      <c r="B151" s="48" t="s">
        <v>475</v>
      </c>
      <c r="C151" s="90">
        <v>0</v>
      </c>
      <c r="D151" s="90">
        <v>0.21428571428571427</v>
      </c>
      <c r="E151" s="90">
        <v>5.5555555555555552E-2</v>
      </c>
      <c r="F151" s="90">
        <v>0.16666666666666666</v>
      </c>
      <c r="G151" s="90">
        <v>0</v>
      </c>
      <c r="H151" s="90">
        <v>0</v>
      </c>
    </row>
    <row r="152" spans="2:13" hidden="1" outlineLevel="1" x14ac:dyDescent="0.25">
      <c r="B152" s="182" t="s">
        <v>502</v>
      </c>
      <c r="C152" s="183"/>
      <c r="D152" s="183"/>
      <c r="E152" s="183"/>
      <c r="F152" s="183"/>
      <c r="G152" s="183"/>
      <c r="H152" s="184"/>
    </row>
    <row r="153" spans="2:13" hidden="1" outlineLevel="1" x14ac:dyDescent="0.25">
      <c r="B153" s="188"/>
      <c r="C153" s="189"/>
      <c r="D153" s="189"/>
      <c r="E153" s="189"/>
      <c r="F153" s="189"/>
      <c r="G153" s="189"/>
      <c r="H153" s="190"/>
    </row>
    <row r="154" spans="2:13" hidden="1" outlineLevel="1" x14ac:dyDescent="0.25"/>
    <row r="155" spans="2:13" s="34" customFormat="1" ht="15" collapsed="1" x14ac:dyDescent="0.25">
      <c r="M155" s="70"/>
    </row>
    <row r="156" spans="2:13" s="34" customFormat="1" ht="15" x14ac:dyDescent="0.25">
      <c r="B156" s="167" t="s">
        <v>504</v>
      </c>
      <c r="C156" s="168"/>
      <c r="D156" s="168"/>
      <c r="E156" s="168"/>
      <c r="F156" s="168"/>
      <c r="G156" s="168"/>
      <c r="H156" s="168"/>
      <c r="I156" s="168"/>
      <c r="J156" s="168"/>
      <c r="K156" s="168"/>
      <c r="M156" s="70"/>
    </row>
    <row r="157" spans="2:13" s="34" customFormat="1" ht="15" hidden="1" outlineLevel="1" x14ac:dyDescent="0.25">
      <c r="M157" s="70"/>
    </row>
    <row r="158" spans="2:13" hidden="1" outlineLevel="1" x14ac:dyDescent="0.25">
      <c r="B158" s="52" t="s">
        <v>505</v>
      </c>
    </row>
    <row r="159" spans="2:13" ht="25.5" hidden="1" outlineLevel="1" x14ac:dyDescent="0.25">
      <c r="B159" s="85" t="s">
        <v>319</v>
      </c>
      <c r="C159" s="85">
        <v>2021</v>
      </c>
      <c r="D159" s="85">
        <v>2020</v>
      </c>
      <c r="E159" s="85">
        <v>2019</v>
      </c>
    </row>
    <row r="160" spans="2:13" hidden="1" outlineLevel="1" x14ac:dyDescent="0.25">
      <c r="B160" s="192" t="s">
        <v>498</v>
      </c>
      <c r="C160" s="193"/>
      <c r="D160" s="193"/>
      <c r="E160" s="194"/>
    </row>
    <row r="161" spans="2:13" hidden="1" outlineLevel="1" x14ac:dyDescent="0.25">
      <c r="B161" s="48" t="s">
        <v>449</v>
      </c>
      <c r="C161" s="78">
        <v>27.684931506849313</v>
      </c>
      <c r="D161" s="78">
        <v>41.322222222222223</v>
      </c>
      <c r="E161" s="78">
        <v>74.116901408450701</v>
      </c>
    </row>
    <row r="162" spans="2:13" hidden="1" outlineLevel="1" x14ac:dyDescent="0.25">
      <c r="B162" s="48" t="s">
        <v>450</v>
      </c>
      <c r="C162" s="78">
        <v>21.90909090909091</v>
      </c>
      <c r="D162" s="78">
        <v>53.220588235294116</v>
      </c>
      <c r="E162" s="78">
        <v>52.123529411764707</v>
      </c>
    </row>
    <row r="163" spans="2:13" hidden="1" outlineLevel="1" x14ac:dyDescent="0.25">
      <c r="B163" s="55" t="s">
        <v>393</v>
      </c>
      <c r="C163" s="92">
        <v>25.203125</v>
      </c>
      <c r="D163" s="92">
        <v>46.255691056910571</v>
      </c>
      <c r="E163" s="92">
        <v>64.922950819672138</v>
      </c>
    </row>
    <row r="164" spans="2:13" hidden="1" outlineLevel="1" x14ac:dyDescent="0.25">
      <c r="B164" s="192" t="s">
        <v>453</v>
      </c>
      <c r="C164" s="193"/>
      <c r="D164" s="193"/>
      <c r="E164" s="194"/>
    </row>
    <row r="165" spans="2:13" hidden="1" outlineLevel="1" x14ac:dyDescent="0.25">
      <c r="B165" s="48" t="s">
        <v>454</v>
      </c>
      <c r="C165" s="78">
        <v>1.3333333333333333</v>
      </c>
      <c r="D165" s="78">
        <v>10</v>
      </c>
      <c r="E165" s="78">
        <v>15.1</v>
      </c>
    </row>
    <row r="166" spans="2:13" hidden="1" outlineLevel="1" x14ac:dyDescent="0.25">
      <c r="B166" s="48" t="s">
        <v>455</v>
      </c>
      <c r="C166" s="78">
        <v>13.589743589743589</v>
      </c>
      <c r="D166" s="78">
        <v>33.038571428571423</v>
      </c>
      <c r="E166" s="78">
        <v>62.259374999999999</v>
      </c>
    </row>
    <row r="167" spans="2:13" hidden="1" outlineLevel="1" x14ac:dyDescent="0.25">
      <c r="B167" s="48" t="s">
        <v>456</v>
      </c>
      <c r="C167" s="78">
        <v>49.393939393939391</v>
      </c>
      <c r="D167" s="78">
        <v>69.144594594594594</v>
      </c>
      <c r="E167" s="78">
        <v>56.934210526315788</v>
      </c>
    </row>
    <row r="168" spans="2:13" hidden="1" outlineLevel="1" x14ac:dyDescent="0.25">
      <c r="B168" s="48" t="s">
        <v>457</v>
      </c>
      <c r="C168" s="78">
        <v>20.037735849056602</v>
      </c>
      <c r="D168" s="78">
        <v>40.257291666666667</v>
      </c>
      <c r="E168" s="78">
        <v>76.308163265306121</v>
      </c>
    </row>
    <row r="169" spans="2:13" hidden="1" outlineLevel="1" x14ac:dyDescent="0.25"/>
    <row r="170" spans="2:13" ht="12.75" hidden="1" customHeight="1" outlineLevel="1" x14ac:dyDescent="0.25">
      <c r="B170" s="170" t="s">
        <v>506</v>
      </c>
      <c r="C170" s="170"/>
      <c r="D170" s="170"/>
      <c r="E170" s="170"/>
    </row>
    <row r="171" spans="2:13" hidden="1" outlineLevel="1" x14ac:dyDescent="0.25">
      <c r="B171" s="170"/>
      <c r="C171" s="170"/>
      <c r="D171" s="170"/>
      <c r="E171" s="170"/>
    </row>
    <row r="172" spans="2:13" hidden="1" outlineLevel="1" x14ac:dyDescent="0.25">
      <c r="B172" s="170"/>
      <c r="C172" s="170"/>
      <c r="D172" s="170"/>
      <c r="E172" s="170"/>
    </row>
    <row r="173" spans="2:13" hidden="1" outlineLevel="1" x14ac:dyDescent="0.25">
      <c r="B173" s="170"/>
      <c r="C173" s="170"/>
      <c r="D173" s="170"/>
      <c r="E173" s="170"/>
    </row>
    <row r="174" spans="2:13" s="34" customFormat="1" ht="15" hidden="1" outlineLevel="1" x14ac:dyDescent="0.25">
      <c r="M174" s="70"/>
    </row>
    <row r="175" spans="2:13" s="34" customFormat="1" ht="15" collapsed="1" x14ac:dyDescent="0.25">
      <c r="M175" s="70"/>
    </row>
    <row r="193" spans="2:6" x14ac:dyDescent="0.25">
      <c r="B193" s="63"/>
      <c r="C193" s="63"/>
      <c r="D193" s="63"/>
      <c r="E193" s="63"/>
      <c r="F193" s="63"/>
    </row>
    <row r="194" spans="2:6" x14ac:dyDescent="0.25">
      <c r="B194" s="87" t="s">
        <v>486</v>
      </c>
      <c r="C194" s="87">
        <v>2019</v>
      </c>
      <c r="D194" s="87">
        <v>2020</v>
      </c>
      <c r="E194" s="87">
        <v>2021</v>
      </c>
      <c r="F194" s="63"/>
    </row>
    <row r="195" spans="2:6" x14ac:dyDescent="0.25">
      <c r="B195" s="63" t="s">
        <v>449</v>
      </c>
      <c r="C195" s="63">
        <v>71</v>
      </c>
      <c r="D195" s="63">
        <v>72</v>
      </c>
      <c r="E195" s="63">
        <v>73</v>
      </c>
      <c r="F195" s="63"/>
    </row>
    <row r="196" spans="2:6" x14ac:dyDescent="0.25">
      <c r="B196" s="63" t="s">
        <v>450</v>
      </c>
      <c r="C196" s="63">
        <v>51</v>
      </c>
      <c r="D196" s="63">
        <v>51</v>
      </c>
      <c r="E196" s="63">
        <v>55</v>
      </c>
      <c r="F196" s="63"/>
    </row>
    <row r="197" spans="2:6" x14ac:dyDescent="0.25">
      <c r="B197" s="63"/>
      <c r="C197" s="63"/>
      <c r="D197" s="63"/>
      <c r="E197" s="63"/>
      <c r="F197" s="63"/>
    </row>
    <row r="198" spans="2:6" x14ac:dyDescent="0.25">
      <c r="B198" s="63" t="s">
        <v>470</v>
      </c>
      <c r="C198" s="63">
        <v>2</v>
      </c>
      <c r="D198" s="63"/>
      <c r="E198" s="63"/>
      <c r="F198" s="63"/>
    </row>
    <row r="199" spans="2:6" x14ac:dyDescent="0.25">
      <c r="B199" s="63" t="s">
        <v>471</v>
      </c>
      <c r="C199" s="63">
        <v>11</v>
      </c>
      <c r="D199" s="63"/>
      <c r="E199" s="63"/>
      <c r="F199" s="63"/>
    </row>
    <row r="200" spans="2:6" x14ac:dyDescent="0.25">
      <c r="B200" s="63" t="s">
        <v>472</v>
      </c>
      <c r="C200" s="63">
        <v>42</v>
      </c>
      <c r="D200" s="63"/>
      <c r="E200" s="63"/>
      <c r="F200" s="63"/>
    </row>
    <row r="201" spans="2:6" x14ac:dyDescent="0.25">
      <c r="B201" s="63" t="s">
        <v>473</v>
      </c>
      <c r="C201" s="63">
        <v>41</v>
      </c>
      <c r="D201" s="63"/>
      <c r="E201" s="63"/>
      <c r="F201" s="63"/>
    </row>
    <row r="202" spans="2:6" x14ac:dyDescent="0.25">
      <c r="B202" s="63" t="s">
        <v>474</v>
      </c>
      <c r="C202" s="63">
        <v>18</v>
      </c>
      <c r="D202" s="63"/>
      <c r="E202" s="63"/>
      <c r="F202" s="63"/>
    </row>
    <row r="203" spans="2:6" x14ac:dyDescent="0.25">
      <c r="B203" s="63" t="s">
        <v>475</v>
      </c>
      <c r="C203" s="63">
        <v>14</v>
      </c>
      <c r="D203" s="63"/>
      <c r="E203" s="63"/>
      <c r="F203" s="63"/>
    </row>
    <row r="204" spans="2:6" x14ac:dyDescent="0.25">
      <c r="B204" s="63"/>
      <c r="C204" s="63"/>
      <c r="D204" s="63"/>
      <c r="E204" s="63"/>
      <c r="F204" s="63"/>
    </row>
    <row r="205" spans="2:6" x14ac:dyDescent="0.25">
      <c r="B205" s="63" t="s">
        <v>476</v>
      </c>
      <c r="C205" s="93">
        <v>0.16</v>
      </c>
      <c r="D205" s="63"/>
      <c r="E205" s="63"/>
      <c r="F205" s="63"/>
    </row>
    <row r="206" spans="2:6" x14ac:dyDescent="0.25">
      <c r="B206" s="63" t="s">
        <v>477</v>
      </c>
      <c r="C206" s="93">
        <v>0.39</v>
      </c>
      <c r="D206" s="63"/>
      <c r="E206" s="63"/>
      <c r="F206" s="63"/>
    </row>
    <row r="207" spans="2:6" x14ac:dyDescent="0.25">
      <c r="B207" s="63" t="s">
        <v>478</v>
      </c>
      <c r="C207" s="93">
        <v>0.24</v>
      </c>
      <c r="D207" s="63"/>
      <c r="E207" s="63"/>
      <c r="F207" s="63"/>
    </row>
    <row r="208" spans="2:6" x14ac:dyDescent="0.25">
      <c r="B208" s="63" t="s">
        <v>479</v>
      </c>
      <c r="C208" s="93">
        <v>0.21</v>
      </c>
      <c r="D208" s="63"/>
      <c r="E208" s="63"/>
      <c r="F208" s="63"/>
    </row>
    <row r="209" spans="2:6" x14ac:dyDescent="0.25">
      <c r="B209" s="63"/>
      <c r="C209" s="63"/>
      <c r="D209" s="63"/>
      <c r="E209" s="63"/>
      <c r="F209" s="63"/>
    </row>
    <row r="210" spans="2:6" x14ac:dyDescent="0.25">
      <c r="B210" s="63" t="s">
        <v>485</v>
      </c>
      <c r="C210" s="93">
        <v>0.1</v>
      </c>
      <c r="D210" s="63"/>
      <c r="E210" s="63"/>
      <c r="F210" s="63"/>
    </row>
    <row r="211" spans="2:6" x14ac:dyDescent="0.25">
      <c r="B211" s="63" t="s">
        <v>481</v>
      </c>
      <c r="C211" s="93">
        <v>0.4</v>
      </c>
      <c r="D211" s="63"/>
      <c r="E211" s="63"/>
      <c r="F211" s="63"/>
    </row>
    <row r="212" spans="2:6" x14ac:dyDescent="0.25">
      <c r="B212" s="63" t="s">
        <v>482</v>
      </c>
      <c r="C212" s="93">
        <v>0.34</v>
      </c>
      <c r="D212" s="63"/>
      <c r="E212" s="63"/>
      <c r="F212" s="63"/>
    </row>
    <row r="213" spans="2:6" x14ac:dyDescent="0.25">
      <c r="B213" s="63" t="s">
        <v>483</v>
      </c>
      <c r="C213" s="93">
        <v>0.12</v>
      </c>
      <c r="D213" s="63"/>
      <c r="E213" s="63"/>
      <c r="F213" s="63"/>
    </row>
    <row r="214" spans="2:6" x14ac:dyDescent="0.25">
      <c r="B214" s="63" t="s">
        <v>484</v>
      </c>
      <c r="C214" s="93">
        <v>0.04</v>
      </c>
      <c r="D214" s="63"/>
      <c r="E214" s="63"/>
      <c r="F214" s="63"/>
    </row>
    <row r="215" spans="2:6" x14ac:dyDescent="0.25">
      <c r="B215" s="63"/>
      <c r="C215" s="63"/>
      <c r="D215" s="63"/>
      <c r="E215" s="63"/>
      <c r="F215" s="63"/>
    </row>
    <row r="216" spans="2:6" ht="25.5" x14ac:dyDescent="0.25">
      <c r="B216" s="87" t="s">
        <v>507</v>
      </c>
      <c r="C216" s="63"/>
      <c r="D216" s="63"/>
      <c r="E216" s="63"/>
      <c r="F216" s="63"/>
    </row>
    <row r="217" spans="2:6" x14ac:dyDescent="0.25">
      <c r="B217" s="63" t="s">
        <v>510</v>
      </c>
      <c r="C217" s="94">
        <v>0.54700000000000004</v>
      </c>
      <c r="D217" s="63"/>
      <c r="E217" s="63"/>
      <c r="F217" s="63"/>
    </row>
    <row r="218" spans="2:6" x14ac:dyDescent="0.25">
      <c r="B218" s="63" t="s">
        <v>509</v>
      </c>
      <c r="C218" s="94">
        <v>0.27300000000000002</v>
      </c>
      <c r="D218" s="63"/>
      <c r="E218" s="63"/>
      <c r="F218" s="63"/>
    </row>
    <row r="219" spans="2:6" x14ac:dyDescent="0.25">
      <c r="B219" s="63" t="s">
        <v>508</v>
      </c>
      <c r="C219" s="94">
        <v>0.41</v>
      </c>
      <c r="D219" s="63"/>
      <c r="E219" s="63"/>
      <c r="F219" s="63"/>
    </row>
    <row r="220" spans="2:6" x14ac:dyDescent="0.25">
      <c r="B220" s="63" t="s">
        <v>454</v>
      </c>
      <c r="C220" s="94">
        <v>0.33300000000000002</v>
      </c>
      <c r="D220" s="63"/>
      <c r="E220" s="63"/>
      <c r="F220" s="63"/>
    </row>
    <row r="221" spans="2:6" x14ac:dyDescent="0.25">
      <c r="B221" s="63"/>
      <c r="C221" s="63"/>
      <c r="D221" s="63"/>
      <c r="E221" s="63"/>
      <c r="F221" s="63"/>
    </row>
    <row r="222" spans="2:6" x14ac:dyDescent="0.25">
      <c r="B222" s="87"/>
      <c r="C222" s="87">
        <v>2019</v>
      </c>
      <c r="D222" s="87">
        <v>2020</v>
      </c>
      <c r="E222" s="87">
        <v>2021</v>
      </c>
      <c r="F222" s="63"/>
    </row>
    <row r="223" spans="2:6" x14ac:dyDescent="0.25">
      <c r="B223" s="63" t="s">
        <v>503</v>
      </c>
      <c r="C223" s="94">
        <v>0.09</v>
      </c>
      <c r="D223" s="94">
        <v>8.8999999999999996E-2</v>
      </c>
      <c r="E223" s="94">
        <v>0.21099999999999999</v>
      </c>
      <c r="F223" s="63"/>
    </row>
    <row r="224" spans="2:6" x14ac:dyDescent="0.25">
      <c r="B224" s="63" t="s">
        <v>316</v>
      </c>
      <c r="C224" s="94">
        <v>8.5999999999999993E-2</v>
      </c>
      <c r="D224" s="94">
        <v>8.8999999999999996E-2</v>
      </c>
      <c r="E224" s="94">
        <v>0.23400000000000001</v>
      </c>
      <c r="F224" s="63"/>
    </row>
    <row r="225" spans="2:6" x14ac:dyDescent="0.25">
      <c r="B225" s="63"/>
      <c r="C225" s="63"/>
      <c r="D225" s="63"/>
      <c r="E225" s="63"/>
      <c r="F225" s="63"/>
    </row>
    <row r="226" spans="2:6" x14ac:dyDescent="0.25">
      <c r="B226" s="63"/>
      <c r="C226" s="87">
        <v>2019</v>
      </c>
      <c r="D226" s="87">
        <v>2020</v>
      </c>
      <c r="E226" s="87">
        <v>2021</v>
      </c>
      <c r="F226" s="63"/>
    </row>
    <row r="227" spans="2:6" ht="25.5" x14ac:dyDescent="0.25">
      <c r="B227" s="63" t="s">
        <v>319</v>
      </c>
      <c r="C227" s="95">
        <v>64.92</v>
      </c>
      <c r="D227" s="95">
        <v>46.26</v>
      </c>
      <c r="E227" s="95">
        <v>25.2</v>
      </c>
      <c r="F227" s="63"/>
    </row>
    <row r="228" spans="2:6" x14ac:dyDescent="0.25">
      <c r="B228" s="63"/>
      <c r="C228" s="63"/>
      <c r="D228" s="63"/>
      <c r="E228" s="63"/>
      <c r="F228" s="63"/>
    </row>
    <row r="229" spans="2:6" x14ac:dyDescent="0.25">
      <c r="B229" s="63"/>
      <c r="C229" s="63"/>
      <c r="D229" s="63"/>
      <c r="E229" s="63"/>
      <c r="F229" s="63"/>
    </row>
    <row r="230" spans="2:6" x14ac:dyDescent="0.25">
      <c r="B230" s="63"/>
      <c r="C230" s="63"/>
      <c r="D230" s="63"/>
      <c r="E230" s="63"/>
      <c r="F230" s="63"/>
    </row>
    <row r="231" spans="2:6" x14ac:dyDescent="0.25">
      <c r="B231" s="63"/>
      <c r="C231" s="63"/>
      <c r="D231" s="63"/>
      <c r="E231" s="63"/>
      <c r="F231" s="63"/>
    </row>
    <row r="232" spans="2:6" x14ac:dyDescent="0.25">
      <c r="B232" s="63"/>
      <c r="C232" s="63"/>
      <c r="D232" s="63"/>
      <c r="E232" s="63"/>
      <c r="F232" s="63"/>
    </row>
  </sheetData>
  <sheetProtection algorithmName="SHA-512" hashValue="NYfgyeAACi9oX1GUCZ709AsKpN5xUZsqCU/9uqn2kLq51lKf9D3lAw0g6tSw0OXR1O+VWoz5bnlhN1WMwehyOg==" saltValue="/U0/OjiMiinME73VO5ctTA==" spinCount="100000" sheet="1" formatCells="0" formatColumns="0" formatRows="0" insertColumns="0" insertRows="0" insertHyperlinks="0" deleteColumns="0" sort="0" autoFilter="0" pivotTables="0"/>
  <mergeCells count="51">
    <mergeCell ref="B6:K6"/>
    <mergeCell ref="B152:H153"/>
    <mergeCell ref="B156:K156"/>
    <mergeCell ref="B160:E160"/>
    <mergeCell ref="B164:E164"/>
    <mergeCell ref="B107:G107"/>
    <mergeCell ref="B106:D106"/>
    <mergeCell ref="B115:G117"/>
    <mergeCell ref="B111:G111"/>
    <mergeCell ref="B108:D108"/>
    <mergeCell ref="B109:D109"/>
    <mergeCell ref="B110:D110"/>
    <mergeCell ref="B112:D112"/>
    <mergeCell ref="B113:D113"/>
    <mergeCell ref="B114:D114"/>
    <mergeCell ref="B55:K55"/>
    <mergeCell ref="B170:E173"/>
    <mergeCell ref="B123:B124"/>
    <mergeCell ref="B120:K120"/>
    <mergeCell ref="B145:H145"/>
    <mergeCell ref="C123:D123"/>
    <mergeCell ref="E123:F123"/>
    <mergeCell ref="G123:H123"/>
    <mergeCell ref="B125:H125"/>
    <mergeCell ref="B129:H129"/>
    <mergeCell ref="B139:B140"/>
    <mergeCell ref="C139:D139"/>
    <mergeCell ref="E139:F139"/>
    <mergeCell ref="G139:H139"/>
    <mergeCell ref="B141:H141"/>
    <mergeCell ref="B61:K61"/>
    <mergeCell ref="B44:K44"/>
    <mergeCell ref="B50:K50"/>
    <mergeCell ref="B53:B54"/>
    <mergeCell ref="C53:E53"/>
    <mergeCell ref="F53:H53"/>
    <mergeCell ref="I53:K53"/>
    <mergeCell ref="B31:K31"/>
    <mergeCell ref="B35:K38"/>
    <mergeCell ref="B42:B43"/>
    <mergeCell ref="C42:E42"/>
    <mergeCell ref="F42:H42"/>
    <mergeCell ref="I42:K42"/>
    <mergeCell ref="B10:K10"/>
    <mergeCell ref="B26:K26"/>
    <mergeCell ref="C29:E29"/>
    <mergeCell ref="F29:H29"/>
    <mergeCell ref="I29:K29"/>
    <mergeCell ref="B29:B30"/>
    <mergeCell ref="B13:K22"/>
    <mergeCell ref="B23:D23"/>
  </mergeCells>
  <hyperlinks>
    <hyperlink ref="B23:D23" r:id="rId1" display="Para mais informações, acesse o Relatório Anual de Sustentabilidade 2021." xr:uid="{05568C36-0DCB-408F-96E0-D932E5877419}"/>
  </hyperlinks>
  <pageMargins left="0.511811024" right="0.511811024" top="0.78740157499999996" bottom="0.78740157499999996" header="0.31496062000000002" footer="0.31496062000000002"/>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Sumário</vt:lpstr>
      <vt:lpstr>GRI</vt:lpstr>
      <vt:lpstr>SASB</vt:lpstr>
      <vt:lpstr>TCFD</vt:lpstr>
      <vt:lpstr>PerformanceData</vt:lpstr>
      <vt:lpstr>Materialidade</vt:lpstr>
      <vt:lpstr>Clima</vt:lpstr>
      <vt:lpstr>Ambiental</vt:lpstr>
      <vt:lpstr>Capital Humano</vt:lpstr>
      <vt:lpstr>Segurança</vt:lpstr>
      <vt:lpstr>Comunidades</vt:lpstr>
      <vt:lpstr>Governança</vt:lpstr>
      <vt:lpstr>Compliance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Jungmann</dc:creator>
  <cp:keywords/>
  <dc:description/>
  <cp:lastModifiedBy>Rudiney Freitas</cp:lastModifiedBy>
  <cp:revision/>
  <dcterms:created xsi:type="dcterms:W3CDTF">2018-09-26T19:20:31Z</dcterms:created>
  <dcterms:modified xsi:type="dcterms:W3CDTF">2022-05-01T20:10:33Z</dcterms:modified>
  <cp:category/>
  <cp:contentStatus/>
</cp:coreProperties>
</file>